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wel_dlutek\Documents\RW\"/>
    </mc:Choice>
  </mc:AlternateContent>
  <xr:revisionPtr revIDLastSave="0" documentId="13_ncr:9_{4CC712A6-B9B2-4A3A-B6E0-29B72FF97CDF}" xr6:coauthVersionLast="47" xr6:coauthVersionMax="47" xr10:uidLastSave="{00000000-0000-0000-0000-000000000000}"/>
  <bookViews>
    <workbookView xWindow="21168" yWindow="2580" windowWidth="23592" windowHeight="19812" xr2:uid="{73101EE6-BDC5-4CD3-82E8-B9DEA575EF44}"/>
  </bookViews>
  <sheets>
    <sheet name="rejestr_wyborcow_2026_kw_1_2026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10" i="1"/>
  <c r="A11" i="1"/>
  <c r="A12" i="1"/>
  <c r="A13" i="1"/>
  <c r="A14" i="1"/>
  <c r="A16" i="1"/>
  <c r="A17" i="1"/>
  <c r="A18" i="1"/>
  <c r="A19" i="1"/>
  <c r="A20" i="1"/>
  <c r="A21" i="1"/>
  <c r="A23" i="1"/>
  <c r="A24" i="1"/>
  <c r="A25" i="1"/>
  <c r="A26" i="1"/>
  <c r="A27" i="1"/>
  <c r="A28" i="1"/>
  <c r="A29" i="1"/>
  <c r="A30" i="1"/>
  <c r="A32" i="1"/>
  <c r="A33" i="1"/>
  <c r="A34" i="1"/>
  <c r="A35" i="1"/>
  <c r="A36" i="1"/>
  <c r="A37" i="1"/>
  <c r="A39" i="1"/>
  <c r="A40" i="1"/>
  <c r="A41" i="1"/>
  <c r="A42" i="1"/>
  <c r="A43" i="1"/>
  <c r="A44" i="1"/>
  <c r="A46" i="1"/>
  <c r="A47" i="1"/>
  <c r="A48" i="1"/>
  <c r="A49" i="1"/>
  <c r="A50" i="1"/>
  <c r="A51" i="1"/>
  <c r="A52" i="1"/>
  <c r="A54" i="1"/>
  <c r="A55" i="1"/>
  <c r="A56" i="1"/>
  <c r="A57" i="1"/>
  <c r="A58" i="1"/>
  <c r="A59" i="1"/>
  <c r="A60" i="1"/>
  <c r="A61" i="1"/>
  <c r="A62" i="1"/>
  <c r="A63" i="1"/>
  <c r="A64" i="1"/>
  <c r="A65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</calcChain>
</file>

<file path=xl/sharedStrings.xml><?xml version="1.0" encoding="utf-8"?>
<sst xmlns="http://schemas.openxmlformats.org/spreadsheetml/2006/main" count="95" uniqueCount="95">
  <si>
    <t>Kod TERYT</t>
  </si>
  <si>
    <t>Gmina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</si>
  <si>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</si>
  <si>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</si>
  <si>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</si>
  <si>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</si>
  <si>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</si>
  <si>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</si>
  <si>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</si>
  <si>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</si>
  <si>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</si>
  <si>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grodziski</t>
  </si>
  <si>
    <t>m. Milanówek</t>
  </si>
  <si>
    <t>m. Podkowa Leśna</t>
  </si>
  <si>
    <t>gm. Baranów</t>
  </si>
  <si>
    <t>gm. Grodzisk Mazowiecki</t>
  </si>
  <si>
    <t>gm. Jaktorów</t>
  </si>
  <si>
    <t>gm. Żabia Wola</t>
  </si>
  <si>
    <t>Powiat legionowski</t>
  </si>
  <si>
    <t>m. Legionowo</t>
  </si>
  <si>
    <t>gm. Jabłonna</t>
  </si>
  <si>
    <t>gm. Nieporęt</t>
  </si>
  <si>
    <t>gm. Serock</t>
  </si>
  <si>
    <t>gm. Wieliszew</t>
  </si>
  <si>
    <t>Powiat nowodworski</t>
  </si>
  <si>
    <t>m. Nowy Dwór Mazowiecki</t>
  </si>
  <si>
    <t>gm. Czosnów</t>
  </si>
  <si>
    <t>gm. Leoncin</t>
  </si>
  <si>
    <t>gm. Nasielsk</t>
  </si>
  <si>
    <t>gm. Pomiechówek</t>
  </si>
  <si>
    <t>gm. Zakroczym</t>
  </si>
  <si>
    <t>Powiat otwocki</t>
  </si>
  <si>
    <t>m. Józefów</t>
  </si>
  <si>
    <t>m. Otwock</t>
  </si>
  <si>
    <t>gm. Celestynów</t>
  </si>
  <si>
    <t>gm. Karczew</t>
  </si>
  <si>
    <t>gm. Kołbiel</t>
  </si>
  <si>
    <t>gm. Osieck</t>
  </si>
  <si>
    <t>gm. Sobienie-Jeziory</t>
  </si>
  <si>
    <t>gm. Wiązowna</t>
  </si>
  <si>
    <t>Powiat piaseczyński</t>
  </si>
  <si>
    <t>gm. Góra Kalwaria</t>
  </si>
  <si>
    <t>gm. Konstancin-Jeziorna</t>
  </si>
  <si>
    <t>gm. Lesznowola</t>
  </si>
  <si>
    <t>gm. Piaseczno</t>
  </si>
  <si>
    <t>gm. Prażmów</t>
  </si>
  <si>
    <t>gm. Tarczyn</t>
  </si>
  <si>
    <t>Powiat pruszkowski</t>
  </si>
  <si>
    <t>m. Piastów</t>
  </si>
  <si>
    <t>m. Pruszków</t>
  </si>
  <si>
    <t>gm. Brwinów</t>
  </si>
  <si>
    <t>gm. Michałowice</t>
  </si>
  <si>
    <t>gm. Nadarzyn</t>
  </si>
  <si>
    <t>gm. Raszyn</t>
  </si>
  <si>
    <t>Powiat warszawski zachodni</t>
  </si>
  <si>
    <t>gm. Błonie</t>
  </si>
  <si>
    <t>gm. Izabelin</t>
  </si>
  <si>
    <t>gm. Kampinos</t>
  </si>
  <si>
    <t>gm. Leszno</t>
  </si>
  <si>
    <t>gm. Łomianki</t>
  </si>
  <si>
    <t>gm. Ożarów Mazowiecki</t>
  </si>
  <si>
    <t>gm. Stare Babice</t>
  </si>
  <si>
    <t>Powiat wołomiński</t>
  </si>
  <si>
    <t>m. Kobyłka</t>
  </si>
  <si>
    <t>m. Marki</t>
  </si>
  <si>
    <t>m. Ząbki</t>
  </si>
  <si>
    <t>m. Zielonka</t>
  </si>
  <si>
    <t>gm. Dąbrówka</t>
  </si>
  <si>
    <t>gm. Jadów</t>
  </si>
  <si>
    <t>gm. Klembów</t>
  </si>
  <si>
    <t>gm. Poświętne</t>
  </si>
  <si>
    <t>gm. Radzymin</t>
  </si>
  <si>
    <t>gm. Strachówka</t>
  </si>
  <si>
    <t>gm. Tłuszcz</t>
  </si>
  <si>
    <t>gm. Wołomin</t>
  </si>
  <si>
    <t>Miasto stołeczne Warszawa</t>
  </si>
  <si>
    <t>Bemowo</t>
  </si>
  <si>
    <t>Białołęka</t>
  </si>
  <si>
    <t>Bielany</t>
  </si>
  <si>
    <t>Mokotów</t>
  </si>
  <si>
    <t>Ochota</t>
  </si>
  <si>
    <t>Praga-Południe</t>
  </si>
  <si>
    <t>Praga-Północ</t>
  </si>
  <si>
    <t>Rembertów</t>
  </si>
  <si>
    <t>Śródmieście</t>
  </si>
  <si>
    <t>Targówek</t>
  </si>
  <si>
    <t>Ursus</t>
  </si>
  <si>
    <t>Ursynów</t>
  </si>
  <si>
    <t>Wawer</t>
  </si>
  <si>
    <t>Wesoła</t>
  </si>
  <si>
    <t>Wilanów</t>
  </si>
  <si>
    <t>Włochy</t>
  </si>
  <si>
    <t>Wola</t>
  </si>
  <si>
    <t>Żoliborz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</si>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</sst>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33" borderId="10" xfId="0" applyFill="1" applyBorder="1" applyAlignment="1">
      <alignment horizontal="center" vertical="center" wrapText="1"/>
    </xf>
    <xf numFmtId="0" fontId="0" fillId="34" borderId="10" xfId="0" applyFill="1" applyBorder="1" applyAlignment="1">
      <alignment horizontal="center" vertical="center" wrapText="1"/>
    </xf>
    <xf numFmtId="0" fontId="0" fillId="35" borderId="10" xfId="0" applyFill="1" applyBorder="1" applyAlignment="1">
      <alignment horizontal="center" vertical="center" wrapText="1"/>
    </xf>
    <xf numFmtId="0" fontId="0" fillId="0" borderId="10" xfId="0" applyBorder="1"/>
    <xf numFmtId="3" fontId="0" fillId="0" borderId="10" xfId="0" applyNumberFormat="1" applyBorder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8120E-6D05-43E4-8FEB-66A54FCDA9A5}">
  <sheetPr>
    <pageSetUpPr fitToPage="1"/>
  </sheetPr>
  <dimension ref="A1:K85"/>
  <sheetViews>
    <sheetView tabSelected="1" workbookViewId="0">
      <selection sqref="A1:K85"/>
    </sheetView>
  </sheetViews>
  <sheetFormatPr defaultRowHeight="14.4" x14ac:dyDescent="0.3"/>
  <cols>
    <col min="1" max="1" width="8.77734375" customWidth="1"/>
    <col min="2" max="2" width="22.44140625" bestFit="1" customWidth="1"/>
    <col min="3" max="3" width="11.88671875" bestFit="1" customWidth="1"/>
    <col min="4" max="4" width="9.109375" bestFit="1" customWidth="1"/>
    <col min="5" max="5" width="28.33203125" bestFit="1" customWidth="1"/>
    <col min="6" max="6" width="14.6640625" bestFit="1" customWidth="1"/>
    <col min="7" max="7" width="19.21875" bestFit="1" customWidth="1"/>
    <col min="8" max="8" width="14.5546875" bestFit="1" customWidth="1"/>
    <col min="9" max="9" width="15.109375" bestFit="1" customWidth="1"/>
    <col min="10" max="11" width="21.88671875" bestFit="1" customWidth="1"/>
  </cols>
  <sheetData>
    <row r="1" spans="1:1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5" t="s">
        <v>10</v>
      </c>
    </row>
    <row r="2" spans="1:11" x14ac:dyDescent="0.3">
      <c r="A2" s="6" t="s">
        <v>11</v>
      </c>
      <c r="B2" s="6"/>
      <c r="C2" s="7">
        <v>99867</v>
      </c>
      <c r="D2" s="7">
        <v>77795</v>
      </c>
      <c r="E2" s="7">
        <v>75224</v>
      </c>
      <c r="F2" s="7">
        <v>2571</v>
      </c>
      <c r="G2" s="7">
        <v>27</v>
      </c>
      <c r="H2" s="7">
        <v>2</v>
      </c>
      <c r="I2" s="7">
        <v>118</v>
      </c>
      <c r="J2" s="7">
        <v>0</v>
      </c>
      <c r="K2" s="7">
        <v>0</v>
      </c>
    </row>
    <row r="3" spans="1:11" x14ac:dyDescent="0.3">
      <c r="A3" s="6" t="str">
        <f>"140501"</f>
        <v>140501</v>
      </c>
      <c r="B3" s="6" t="s">
        <v>12</v>
      </c>
      <c r="C3" s="7">
        <v>15634</v>
      </c>
      <c r="D3" s="7">
        <v>12825</v>
      </c>
      <c r="E3" s="7">
        <v>12229</v>
      </c>
      <c r="F3" s="7">
        <v>596</v>
      </c>
      <c r="G3" s="7">
        <v>9</v>
      </c>
      <c r="H3" s="7">
        <v>0</v>
      </c>
      <c r="I3" s="7">
        <v>24</v>
      </c>
      <c r="J3" s="7">
        <v>0</v>
      </c>
      <c r="K3" s="7">
        <v>0</v>
      </c>
    </row>
    <row r="4" spans="1:11" x14ac:dyDescent="0.3">
      <c r="A4" s="6" t="str">
        <f>"140502"</f>
        <v>140502</v>
      </c>
      <c r="B4" s="6" t="s">
        <v>13</v>
      </c>
      <c r="C4" s="7">
        <v>3662</v>
      </c>
      <c r="D4" s="7">
        <v>3061</v>
      </c>
      <c r="E4" s="7">
        <v>2795</v>
      </c>
      <c r="F4" s="7">
        <v>266</v>
      </c>
      <c r="G4" s="7">
        <v>6</v>
      </c>
      <c r="H4" s="7">
        <v>0</v>
      </c>
      <c r="I4" s="7">
        <v>6</v>
      </c>
      <c r="J4" s="7">
        <v>0</v>
      </c>
      <c r="K4" s="7">
        <v>0</v>
      </c>
    </row>
    <row r="5" spans="1:11" x14ac:dyDescent="0.3">
      <c r="A5" s="6" t="str">
        <f>"140503"</f>
        <v>140503</v>
      </c>
      <c r="B5" s="6" t="s">
        <v>14</v>
      </c>
      <c r="C5" s="7">
        <v>5066</v>
      </c>
      <c r="D5" s="7">
        <v>3942</v>
      </c>
      <c r="E5" s="7">
        <v>3838</v>
      </c>
      <c r="F5" s="7">
        <v>104</v>
      </c>
      <c r="G5" s="7">
        <v>1</v>
      </c>
      <c r="H5" s="7">
        <v>0</v>
      </c>
      <c r="I5" s="7">
        <v>4</v>
      </c>
      <c r="J5" s="7">
        <v>0</v>
      </c>
      <c r="K5" s="7">
        <v>0</v>
      </c>
    </row>
    <row r="6" spans="1:11" x14ac:dyDescent="0.3">
      <c r="A6" s="6" t="str">
        <f>"140504"</f>
        <v>140504</v>
      </c>
      <c r="B6" s="6" t="s">
        <v>15</v>
      </c>
      <c r="C6" s="7">
        <v>51278</v>
      </c>
      <c r="D6" s="7">
        <v>39277</v>
      </c>
      <c r="E6" s="7">
        <v>38463</v>
      </c>
      <c r="F6" s="7">
        <v>814</v>
      </c>
      <c r="G6" s="7">
        <v>11</v>
      </c>
      <c r="H6" s="7">
        <v>2</v>
      </c>
      <c r="I6" s="7">
        <v>56</v>
      </c>
      <c r="J6" s="7">
        <v>0</v>
      </c>
      <c r="K6" s="7">
        <v>0</v>
      </c>
    </row>
    <row r="7" spans="1:11" x14ac:dyDescent="0.3">
      <c r="A7" s="6" t="str">
        <f>"140505"</f>
        <v>140505</v>
      </c>
      <c r="B7" s="6" t="s">
        <v>16</v>
      </c>
      <c r="C7" s="7">
        <v>13325</v>
      </c>
      <c r="D7" s="7">
        <v>10287</v>
      </c>
      <c r="E7" s="7">
        <v>10036</v>
      </c>
      <c r="F7" s="7">
        <v>251</v>
      </c>
      <c r="G7" s="7">
        <v>0</v>
      </c>
      <c r="H7" s="7">
        <v>0</v>
      </c>
      <c r="I7" s="7">
        <v>17</v>
      </c>
      <c r="J7" s="7">
        <v>0</v>
      </c>
      <c r="K7" s="7">
        <v>0</v>
      </c>
    </row>
    <row r="8" spans="1:11" x14ac:dyDescent="0.3">
      <c r="A8" s="6" t="str">
        <f>"140506"</f>
        <v>140506</v>
      </c>
      <c r="B8" s="6" t="s">
        <v>17</v>
      </c>
      <c r="C8" s="7">
        <v>10902</v>
      </c>
      <c r="D8" s="7">
        <v>8403</v>
      </c>
      <c r="E8" s="7">
        <v>7863</v>
      </c>
      <c r="F8" s="7">
        <v>540</v>
      </c>
      <c r="G8" s="7">
        <v>0</v>
      </c>
      <c r="H8" s="7">
        <v>0</v>
      </c>
      <c r="I8" s="7">
        <v>11</v>
      </c>
      <c r="J8" s="7">
        <v>0</v>
      </c>
      <c r="K8" s="7">
        <v>0</v>
      </c>
    </row>
    <row r="9" spans="1:11" x14ac:dyDescent="0.3">
      <c r="A9" s="6" t="s">
        <v>18</v>
      </c>
      <c r="B9" s="6"/>
      <c r="C9" s="7">
        <v>122438</v>
      </c>
      <c r="D9" s="7">
        <v>97113</v>
      </c>
      <c r="E9" s="7">
        <v>92675</v>
      </c>
      <c r="F9" s="7">
        <v>4438</v>
      </c>
      <c r="G9" s="7">
        <v>12</v>
      </c>
      <c r="H9" s="7">
        <v>1</v>
      </c>
      <c r="I9" s="7">
        <v>147</v>
      </c>
      <c r="J9" s="7">
        <v>0</v>
      </c>
      <c r="K9" s="7">
        <v>0</v>
      </c>
    </row>
    <row r="10" spans="1:11" x14ac:dyDescent="0.3">
      <c r="A10" s="6" t="str">
        <f>"140801"</f>
        <v>140801</v>
      </c>
      <c r="B10" s="6" t="s">
        <v>19</v>
      </c>
      <c r="C10" s="7">
        <v>48480</v>
      </c>
      <c r="D10" s="7">
        <v>39439</v>
      </c>
      <c r="E10" s="7">
        <v>38616</v>
      </c>
      <c r="F10" s="7">
        <v>823</v>
      </c>
      <c r="G10" s="7">
        <v>6</v>
      </c>
      <c r="H10" s="7">
        <v>1</v>
      </c>
      <c r="I10" s="7">
        <v>76</v>
      </c>
      <c r="J10" s="7">
        <v>0</v>
      </c>
      <c r="K10" s="7">
        <v>0</v>
      </c>
    </row>
    <row r="11" spans="1:11" x14ac:dyDescent="0.3">
      <c r="A11" s="6" t="str">
        <f>"140802"</f>
        <v>140802</v>
      </c>
      <c r="B11" s="6" t="s">
        <v>20</v>
      </c>
      <c r="C11" s="7">
        <v>20758</v>
      </c>
      <c r="D11" s="7">
        <v>16247</v>
      </c>
      <c r="E11" s="7">
        <v>15331</v>
      </c>
      <c r="F11" s="7">
        <v>916</v>
      </c>
      <c r="G11" s="7">
        <v>3</v>
      </c>
      <c r="H11" s="7">
        <v>0</v>
      </c>
      <c r="I11" s="7">
        <v>21</v>
      </c>
      <c r="J11" s="7">
        <v>0</v>
      </c>
      <c r="K11" s="7">
        <v>0</v>
      </c>
    </row>
    <row r="12" spans="1:11" x14ac:dyDescent="0.3">
      <c r="A12" s="6" t="str">
        <f>"140803"</f>
        <v>140803</v>
      </c>
      <c r="B12" s="6" t="s">
        <v>21</v>
      </c>
      <c r="C12" s="7">
        <v>15984</v>
      </c>
      <c r="D12" s="7">
        <v>12694</v>
      </c>
      <c r="E12" s="7">
        <v>11703</v>
      </c>
      <c r="F12" s="7">
        <v>991</v>
      </c>
      <c r="G12" s="7">
        <v>1</v>
      </c>
      <c r="H12" s="7">
        <v>0</v>
      </c>
      <c r="I12" s="7">
        <v>11</v>
      </c>
      <c r="J12" s="7">
        <v>0</v>
      </c>
      <c r="K12" s="7">
        <v>0</v>
      </c>
    </row>
    <row r="13" spans="1:11" x14ac:dyDescent="0.3">
      <c r="A13" s="6" t="str">
        <f>"140804"</f>
        <v>140804</v>
      </c>
      <c r="B13" s="6" t="s">
        <v>22</v>
      </c>
      <c r="C13" s="7">
        <v>17835</v>
      </c>
      <c r="D13" s="7">
        <v>14150</v>
      </c>
      <c r="E13" s="7">
        <v>13072</v>
      </c>
      <c r="F13" s="7">
        <v>1078</v>
      </c>
      <c r="G13" s="7">
        <v>1</v>
      </c>
      <c r="H13" s="7">
        <v>0</v>
      </c>
      <c r="I13" s="7">
        <v>19</v>
      </c>
      <c r="J13" s="7">
        <v>0</v>
      </c>
      <c r="K13" s="7">
        <v>0</v>
      </c>
    </row>
    <row r="14" spans="1:11" x14ac:dyDescent="0.3">
      <c r="A14" s="6" t="str">
        <f>"140805"</f>
        <v>140805</v>
      </c>
      <c r="B14" s="6" t="s">
        <v>23</v>
      </c>
      <c r="C14" s="7">
        <v>19381</v>
      </c>
      <c r="D14" s="7">
        <v>14583</v>
      </c>
      <c r="E14" s="7">
        <v>13953</v>
      </c>
      <c r="F14" s="7">
        <v>630</v>
      </c>
      <c r="G14" s="7">
        <v>1</v>
      </c>
      <c r="H14" s="7">
        <v>0</v>
      </c>
      <c r="I14" s="7">
        <v>20</v>
      </c>
      <c r="J14" s="7">
        <v>0</v>
      </c>
      <c r="K14" s="7">
        <v>0</v>
      </c>
    </row>
    <row r="15" spans="1:11" x14ac:dyDescent="0.3">
      <c r="A15" s="6" t="s">
        <v>24</v>
      </c>
      <c r="B15" s="6"/>
      <c r="C15" s="7">
        <v>75736</v>
      </c>
      <c r="D15" s="7">
        <v>61638</v>
      </c>
      <c r="E15" s="7">
        <v>59155</v>
      </c>
      <c r="F15" s="7">
        <v>2483</v>
      </c>
      <c r="G15" s="7">
        <v>4</v>
      </c>
      <c r="H15" s="7">
        <v>1</v>
      </c>
      <c r="I15" s="7">
        <v>112</v>
      </c>
      <c r="J15" s="7">
        <v>0</v>
      </c>
      <c r="K15" s="7">
        <v>0</v>
      </c>
    </row>
    <row r="16" spans="1:11" x14ac:dyDescent="0.3">
      <c r="A16" s="6" t="str">
        <f>"141401"</f>
        <v>141401</v>
      </c>
      <c r="B16" s="6" t="s">
        <v>25</v>
      </c>
      <c r="C16" s="7">
        <v>26186</v>
      </c>
      <c r="D16" s="7">
        <v>21280</v>
      </c>
      <c r="E16" s="7">
        <v>20791</v>
      </c>
      <c r="F16" s="7">
        <v>489</v>
      </c>
      <c r="G16" s="7">
        <v>1</v>
      </c>
      <c r="H16" s="7">
        <v>0</v>
      </c>
      <c r="I16" s="7">
        <v>23</v>
      </c>
      <c r="J16" s="7">
        <v>0</v>
      </c>
      <c r="K16" s="7">
        <v>0</v>
      </c>
    </row>
    <row r="17" spans="1:11" x14ac:dyDescent="0.3">
      <c r="A17" s="6" t="str">
        <f>"141402"</f>
        <v>141402</v>
      </c>
      <c r="B17" s="6" t="s">
        <v>26</v>
      </c>
      <c r="C17" s="7">
        <v>10211</v>
      </c>
      <c r="D17" s="7">
        <v>8337</v>
      </c>
      <c r="E17" s="7">
        <v>7652</v>
      </c>
      <c r="F17" s="7">
        <v>685</v>
      </c>
      <c r="G17" s="7">
        <v>1</v>
      </c>
      <c r="H17" s="7">
        <v>1</v>
      </c>
      <c r="I17" s="7">
        <v>8</v>
      </c>
      <c r="J17" s="7">
        <v>0</v>
      </c>
      <c r="K17" s="7">
        <v>0</v>
      </c>
    </row>
    <row r="18" spans="1:11" x14ac:dyDescent="0.3">
      <c r="A18" s="6" t="str">
        <f>"141403"</f>
        <v>141403</v>
      </c>
      <c r="B18" s="6" t="s">
        <v>27</v>
      </c>
      <c r="C18" s="7">
        <v>5596</v>
      </c>
      <c r="D18" s="7">
        <v>4557</v>
      </c>
      <c r="E18" s="7">
        <v>4185</v>
      </c>
      <c r="F18" s="7">
        <v>372</v>
      </c>
      <c r="G18" s="7">
        <v>0</v>
      </c>
      <c r="H18" s="7">
        <v>0</v>
      </c>
      <c r="I18" s="7">
        <v>5</v>
      </c>
      <c r="J18" s="7">
        <v>0</v>
      </c>
      <c r="K18" s="7">
        <v>0</v>
      </c>
    </row>
    <row r="19" spans="1:11" x14ac:dyDescent="0.3">
      <c r="A19" s="6" t="str">
        <f>"141404"</f>
        <v>141404</v>
      </c>
      <c r="B19" s="6" t="s">
        <v>28</v>
      </c>
      <c r="C19" s="7">
        <v>18975</v>
      </c>
      <c r="D19" s="7">
        <v>15285</v>
      </c>
      <c r="E19" s="7">
        <v>14977</v>
      </c>
      <c r="F19" s="7">
        <v>308</v>
      </c>
      <c r="G19" s="7">
        <v>0</v>
      </c>
      <c r="H19" s="7">
        <v>0</v>
      </c>
      <c r="I19" s="7">
        <v>50</v>
      </c>
      <c r="J19" s="7">
        <v>0</v>
      </c>
      <c r="K19" s="7">
        <v>0</v>
      </c>
    </row>
    <row r="20" spans="1:11" x14ac:dyDescent="0.3">
      <c r="A20" s="6" t="str">
        <f>"141405"</f>
        <v>141405</v>
      </c>
      <c r="B20" s="6" t="s">
        <v>29</v>
      </c>
      <c r="C20" s="7">
        <v>8919</v>
      </c>
      <c r="D20" s="7">
        <v>7303</v>
      </c>
      <c r="E20" s="7">
        <v>7033</v>
      </c>
      <c r="F20" s="7">
        <v>270</v>
      </c>
      <c r="G20" s="7">
        <v>2</v>
      </c>
      <c r="H20" s="7">
        <v>0</v>
      </c>
      <c r="I20" s="7">
        <v>16</v>
      </c>
      <c r="J20" s="7">
        <v>0</v>
      </c>
      <c r="K20" s="7">
        <v>0</v>
      </c>
    </row>
    <row r="21" spans="1:11" x14ac:dyDescent="0.3">
      <c r="A21" s="6" t="str">
        <f>"141406"</f>
        <v>141406</v>
      </c>
      <c r="B21" s="6" t="s">
        <v>30</v>
      </c>
      <c r="C21" s="7">
        <v>5849</v>
      </c>
      <c r="D21" s="7">
        <v>4876</v>
      </c>
      <c r="E21" s="7">
        <v>4517</v>
      </c>
      <c r="F21" s="7">
        <v>359</v>
      </c>
      <c r="G21" s="7">
        <v>0</v>
      </c>
      <c r="H21" s="7">
        <v>0</v>
      </c>
      <c r="I21" s="7">
        <v>10</v>
      </c>
      <c r="J21" s="7">
        <v>0</v>
      </c>
      <c r="K21" s="7">
        <v>0</v>
      </c>
    </row>
    <row r="22" spans="1:11" x14ac:dyDescent="0.3">
      <c r="A22" s="6" t="s">
        <v>31</v>
      </c>
      <c r="B22" s="6"/>
      <c r="C22" s="7">
        <v>119949</v>
      </c>
      <c r="D22" s="7">
        <v>96011</v>
      </c>
      <c r="E22" s="7">
        <v>93586</v>
      </c>
      <c r="F22" s="7">
        <v>2425</v>
      </c>
      <c r="G22" s="7">
        <v>17</v>
      </c>
      <c r="H22" s="7">
        <v>0</v>
      </c>
      <c r="I22" s="7">
        <v>158</v>
      </c>
      <c r="J22" s="7">
        <v>0</v>
      </c>
      <c r="K22" s="7">
        <v>0</v>
      </c>
    </row>
    <row r="23" spans="1:11" x14ac:dyDescent="0.3">
      <c r="A23" s="6" t="str">
        <f>"141701"</f>
        <v>141701</v>
      </c>
      <c r="B23" s="6" t="s">
        <v>32</v>
      </c>
      <c r="C23" s="7">
        <v>19995</v>
      </c>
      <c r="D23" s="7">
        <v>15800</v>
      </c>
      <c r="E23" s="7">
        <v>15319</v>
      </c>
      <c r="F23" s="7">
        <v>481</v>
      </c>
      <c r="G23" s="7">
        <v>9</v>
      </c>
      <c r="H23" s="7">
        <v>0</v>
      </c>
      <c r="I23" s="7">
        <v>24</v>
      </c>
      <c r="J23" s="7">
        <v>0</v>
      </c>
      <c r="K23" s="7">
        <v>0</v>
      </c>
    </row>
    <row r="24" spans="1:11" x14ac:dyDescent="0.3">
      <c r="A24" s="6" t="str">
        <f>"141702"</f>
        <v>141702</v>
      </c>
      <c r="B24" s="6" t="s">
        <v>33</v>
      </c>
      <c r="C24" s="7">
        <v>40120</v>
      </c>
      <c r="D24" s="7">
        <v>33052</v>
      </c>
      <c r="E24" s="7">
        <v>32320</v>
      </c>
      <c r="F24" s="7">
        <v>732</v>
      </c>
      <c r="G24" s="7">
        <v>3</v>
      </c>
      <c r="H24" s="7">
        <v>0</v>
      </c>
      <c r="I24" s="7">
        <v>60</v>
      </c>
      <c r="J24" s="7">
        <v>0</v>
      </c>
      <c r="K24" s="7">
        <v>0</v>
      </c>
    </row>
    <row r="25" spans="1:11" x14ac:dyDescent="0.3">
      <c r="A25" s="6" t="str">
        <f>"141703"</f>
        <v>141703</v>
      </c>
      <c r="B25" s="6" t="s">
        <v>34</v>
      </c>
      <c r="C25" s="7">
        <v>11427</v>
      </c>
      <c r="D25" s="7">
        <v>9137</v>
      </c>
      <c r="E25" s="7">
        <v>8990</v>
      </c>
      <c r="F25" s="7">
        <v>147</v>
      </c>
      <c r="G25" s="7">
        <v>0</v>
      </c>
      <c r="H25" s="7">
        <v>0</v>
      </c>
      <c r="I25" s="7">
        <v>12</v>
      </c>
      <c r="J25" s="7">
        <v>0</v>
      </c>
      <c r="K25" s="7">
        <v>0</v>
      </c>
    </row>
    <row r="26" spans="1:11" x14ac:dyDescent="0.3">
      <c r="A26" s="6" t="str">
        <f>"141704"</f>
        <v>141704</v>
      </c>
      <c r="B26" s="6" t="s">
        <v>35</v>
      </c>
      <c r="C26" s="7">
        <v>15158</v>
      </c>
      <c r="D26" s="7">
        <v>12309</v>
      </c>
      <c r="E26" s="7">
        <v>12103</v>
      </c>
      <c r="F26" s="7">
        <v>206</v>
      </c>
      <c r="G26" s="7">
        <v>1</v>
      </c>
      <c r="H26" s="7">
        <v>0</v>
      </c>
      <c r="I26" s="7">
        <v>22</v>
      </c>
      <c r="J26" s="7">
        <v>0</v>
      </c>
      <c r="K26" s="7">
        <v>0</v>
      </c>
    </row>
    <row r="27" spans="1:11" x14ac:dyDescent="0.3">
      <c r="A27" s="6" t="str">
        <f>"141705"</f>
        <v>141705</v>
      </c>
      <c r="B27" s="6" t="s">
        <v>36</v>
      </c>
      <c r="C27" s="7">
        <v>8216</v>
      </c>
      <c r="D27" s="7">
        <v>6465</v>
      </c>
      <c r="E27" s="7">
        <v>6336</v>
      </c>
      <c r="F27" s="7">
        <v>129</v>
      </c>
      <c r="G27" s="7">
        <v>1</v>
      </c>
      <c r="H27" s="7">
        <v>0</v>
      </c>
      <c r="I27" s="7">
        <v>11</v>
      </c>
      <c r="J27" s="7">
        <v>0</v>
      </c>
      <c r="K27" s="7">
        <v>0</v>
      </c>
    </row>
    <row r="28" spans="1:11" x14ac:dyDescent="0.3">
      <c r="A28" s="6" t="str">
        <f>"141706"</f>
        <v>141706</v>
      </c>
      <c r="B28" s="6" t="s">
        <v>37</v>
      </c>
      <c r="C28" s="7">
        <v>3707</v>
      </c>
      <c r="D28" s="7">
        <v>2893</v>
      </c>
      <c r="E28" s="7">
        <v>2840</v>
      </c>
      <c r="F28" s="7">
        <v>53</v>
      </c>
      <c r="G28" s="7">
        <v>0</v>
      </c>
      <c r="H28" s="7">
        <v>0</v>
      </c>
      <c r="I28" s="7">
        <v>8</v>
      </c>
      <c r="J28" s="7">
        <v>0</v>
      </c>
      <c r="K28" s="7">
        <v>0</v>
      </c>
    </row>
    <row r="29" spans="1:11" x14ac:dyDescent="0.3">
      <c r="A29" s="6" t="str">
        <f>"141707"</f>
        <v>141707</v>
      </c>
      <c r="B29" s="6" t="s">
        <v>38</v>
      </c>
      <c r="C29" s="7">
        <v>6233</v>
      </c>
      <c r="D29" s="7">
        <v>4938</v>
      </c>
      <c r="E29" s="7">
        <v>4869</v>
      </c>
      <c r="F29" s="7">
        <v>69</v>
      </c>
      <c r="G29" s="7">
        <v>0</v>
      </c>
      <c r="H29" s="7">
        <v>0</v>
      </c>
      <c r="I29" s="7">
        <v>8</v>
      </c>
      <c r="J29" s="7">
        <v>0</v>
      </c>
      <c r="K29" s="7">
        <v>0</v>
      </c>
    </row>
    <row r="30" spans="1:11" x14ac:dyDescent="0.3">
      <c r="A30" s="6" t="str">
        <f>"141708"</f>
        <v>141708</v>
      </c>
      <c r="B30" s="6" t="s">
        <v>39</v>
      </c>
      <c r="C30" s="7">
        <v>15093</v>
      </c>
      <c r="D30" s="7">
        <v>11417</v>
      </c>
      <c r="E30" s="7">
        <v>10809</v>
      </c>
      <c r="F30" s="7">
        <v>608</v>
      </c>
      <c r="G30" s="7">
        <v>3</v>
      </c>
      <c r="H30" s="7">
        <v>0</v>
      </c>
      <c r="I30" s="7">
        <v>13</v>
      </c>
      <c r="J30" s="7">
        <v>0</v>
      </c>
      <c r="K30" s="7">
        <v>0</v>
      </c>
    </row>
    <row r="31" spans="1:11" x14ac:dyDescent="0.3">
      <c r="A31" s="6" t="s">
        <v>40</v>
      </c>
      <c r="B31" s="6"/>
      <c r="C31" s="7">
        <v>192884</v>
      </c>
      <c r="D31" s="7">
        <v>150581</v>
      </c>
      <c r="E31" s="7">
        <v>143387</v>
      </c>
      <c r="F31" s="7">
        <v>7194</v>
      </c>
      <c r="G31" s="7">
        <v>64</v>
      </c>
      <c r="H31" s="7">
        <v>2</v>
      </c>
      <c r="I31" s="7">
        <v>313</v>
      </c>
      <c r="J31" s="7">
        <v>0</v>
      </c>
      <c r="K31" s="7">
        <v>0</v>
      </c>
    </row>
    <row r="32" spans="1:11" x14ac:dyDescent="0.3">
      <c r="A32" s="6" t="str">
        <f>"141801"</f>
        <v>141801</v>
      </c>
      <c r="B32" s="6" t="s">
        <v>41</v>
      </c>
      <c r="C32" s="7">
        <v>26715</v>
      </c>
      <c r="D32" s="7">
        <v>21425</v>
      </c>
      <c r="E32" s="7">
        <v>20795</v>
      </c>
      <c r="F32" s="7">
        <v>630</v>
      </c>
      <c r="G32" s="7">
        <v>4</v>
      </c>
      <c r="H32" s="7">
        <v>0</v>
      </c>
      <c r="I32" s="7">
        <v>81</v>
      </c>
      <c r="J32" s="7">
        <v>0</v>
      </c>
      <c r="K32" s="7">
        <v>0</v>
      </c>
    </row>
    <row r="33" spans="1:11" x14ac:dyDescent="0.3">
      <c r="A33" s="6" t="str">
        <f>"141802"</f>
        <v>141802</v>
      </c>
      <c r="B33" s="6" t="s">
        <v>42</v>
      </c>
      <c r="C33" s="7">
        <v>23224</v>
      </c>
      <c r="D33" s="7">
        <v>19132</v>
      </c>
      <c r="E33" s="7">
        <v>18146</v>
      </c>
      <c r="F33" s="7">
        <v>986</v>
      </c>
      <c r="G33" s="7">
        <v>22</v>
      </c>
      <c r="H33" s="7">
        <v>0</v>
      </c>
      <c r="I33" s="7">
        <v>90</v>
      </c>
      <c r="J33" s="7">
        <v>0</v>
      </c>
      <c r="K33" s="7">
        <v>0</v>
      </c>
    </row>
    <row r="34" spans="1:11" x14ac:dyDescent="0.3">
      <c r="A34" s="6" t="str">
        <f>"141803"</f>
        <v>141803</v>
      </c>
      <c r="B34" s="6" t="s">
        <v>43</v>
      </c>
      <c r="C34" s="7">
        <v>35822</v>
      </c>
      <c r="D34" s="7">
        <v>25864</v>
      </c>
      <c r="E34" s="7">
        <v>24344</v>
      </c>
      <c r="F34" s="7">
        <v>1520</v>
      </c>
      <c r="G34" s="7">
        <v>13</v>
      </c>
      <c r="H34" s="7">
        <v>1</v>
      </c>
      <c r="I34" s="7">
        <v>26</v>
      </c>
      <c r="J34" s="7">
        <v>0</v>
      </c>
      <c r="K34" s="7">
        <v>0</v>
      </c>
    </row>
    <row r="35" spans="1:11" x14ac:dyDescent="0.3">
      <c r="A35" s="6" t="str">
        <f>"141804"</f>
        <v>141804</v>
      </c>
      <c r="B35" s="6" t="s">
        <v>44</v>
      </c>
      <c r="C35" s="7">
        <v>82670</v>
      </c>
      <c r="D35" s="7">
        <v>64793</v>
      </c>
      <c r="E35" s="7">
        <v>61802</v>
      </c>
      <c r="F35" s="7">
        <v>2991</v>
      </c>
      <c r="G35" s="7">
        <v>23</v>
      </c>
      <c r="H35" s="7">
        <v>1</v>
      </c>
      <c r="I35" s="7">
        <v>99</v>
      </c>
      <c r="J35" s="7">
        <v>0</v>
      </c>
      <c r="K35" s="7">
        <v>0</v>
      </c>
    </row>
    <row r="36" spans="1:11" x14ac:dyDescent="0.3">
      <c r="A36" s="6" t="str">
        <f>"141805"</f>
        <v>141805</v>
      </c>
      <c r="B36" s="6" t="s">
        <v>45</v>
      </c>
      <c r="C36" s="7">
        <v>12463</v>
      </c>
      <c r="D36" s="7">
        <v>9812</v>
      </c>
      <c r="E36" s="7">
        <v>9278</v>
      </c>
      <c r="F36" s="7">
        <v>534</v>
      </c>
      <c r="G36" s="7">
        <v>0</v>
      </c>
      <c r="H36" s="7">
        <v>0</v>
      </c>
      <c r="I36" s="7">
        <v>6</v>
      </c>
      <c r="J36" s="7">
        <v>0</v>
      </c>
      <c r="K36" s="7">
        <v>0</v>
      </c>
    </row>
    <row r="37" spans="1:11" x14ac:dyDescent="0.3">
      <c r="A37" s="6" t="str">
        <f>"141806"</f>
        <v>141806</v>
      </c>
      <c r="B37" s="6" t="s">
        <v>46</v>
      </c>
      <c r="C37" s="7">
        <v>11990</v>
      </c>
      <c r="D37" s="7">
        <v>9555</v>
      </c>
      <c r="E37" s="7">
        <v>9022</v>
      </c>
      <c r="F37" s="7">
        <v>533</v>
      </c>
      <c r="G37" s="7">
        <v>2</v>
      </c>
      <c r="H37" s="7">
        <v>0</v>
      </c>
      <c r="I37" s="7">
        <v>11</v>
      </c>
      <c r="J37" s="7">
        <v>0</v>
      </c>
      <c r="K37" s="7">
        <v>0</v>
      </c>
    </row>
    <row r="38" spans="1:11" x14ac:dyDescent="0.3">
      <c r="A38" s="6" t="s">
        <v>47</v>
      </c>
      <c r="B38" s="6"/>
      <c r="C38" s="7">
        <v>163838</v>
      </c>
      <c r="D38" s="7">
        <v>129567</v>
      </c>
      <c r="E38" s="7">
        <v>124620</v>
      </c>
      <c r="F38" s="7">
        <v>4947</v>
      </c>
      <c r="G38" s="7">
        <v>49</v>
      </c>
      <c r="H38" s="7">
        <v>2</v>
      </c>
      <c r="I38" s="7">
        <v>274</v>
      </c>
      <c r="J38" s="7">
        <v>0</v>
      </c>
      <c r="K38" s="7">
        <v>0</v>
      </c>
    </row>
    <row r="39" spans="1:11" x14ac:dyDescent="0.3">
      <c r="A39" s="6" t="str">
        <f>"142101"</f>
        <v>142101</v>
      </c>
      <c r="B39" s="6" t="s">
        <v>48</v>
      </c>
      <c r="C39" s="7">
        <v>20328</v>
      </c>
      <c r="D39" s="7">
        <v>16760</v>
      </c>
      <c r="E39" s="7">
        <v>16382</v>
      </c>
      <c r="F39" s="7">
        <v>378</v>
      </c>
      <c r="G39" s="7">
        <v>2</v>
      </c>
      <c r="H39" s="7">
        <v>0</v>
      </c>
      <c r="I39" s="7">
        <v>35</v>
      </c>
      <c r="J39" s="7">
        <v>0</v>
      </c>
      <c r="K39" s="7">
        <v>0</v>
      </c>
    </row>
    <row r="40" spans="1:11" x14ac:dyDescent="0.3">
      <c r="A40" s="6" t="str">
        <f>"142102"</f>
        <v>142102</v>
      </c>
      <c r="B40" s="6" t="s">
        <v>49</v>
      </c>
      <c r="C40" s="7">
        <v>57839</v>
      </c>
      <c r="D40" s="7">
        <v>45939</v>
      </c>
      <c r="E40" s="7">
        <v>44746</v>
      </c>
      <c r="F40" s="7">
        <v>1193</v>
      </c>
      <c r="G40" s="7">
        <v>7</v>
      </c>
      <c r="H40" s="7">
        <v>0</v>
      </c>
      <c r="I40" s="7">
        <v>121</v>
      </c>
      <c r="J40" s="7">
        <v>0</v>
      </c>
      <c r="K40" s="7">
        <v>0</v>
      </c>
    </row>
    <row r="41" spans="1:11" x14ac:dyDescent="0.3">
      <c r="A41" s="6" t="str">
        <f>"142103"</f>
        <v>142103</v>
      </c>
      <c r="B41" s="6" t="s">
        <v>50</v>
      </c>
      <c r="C41" s="7">
        <v>26300</v>
      </c>
      <c r="D41" s="7">
        <v>20871</v>
      </c>
      <c r="E41" s="7">
        <v>19970</v>
      </c>
      <c r="F41" s="7">
        <v>901</v>
      </c>
      <c r="G41" s="7">
        <v>7</v>
      </c>
      <c r="H41" s="7">
        <v>0</v>
      </c>
      <c r="I41" s="7">
        <v>63</v>
      </c>
      <c r="J41" s="7">
        <v>0</v>
      </c>
      <c r="K41" s="7">
        <v>0</v>
      </c>
    </row>
    <row r="42" spans="1:11" x14ac:dyDescent="0.3">
      <c r="A42" s="6" t="str">
        <f>"142104"</f>
        <v>142104</v>
      </c>
      <c r="B42" s="6" t="s">
        <v>51</v>
      </c>
      <c r="C42" s="7">
        <v>18464</v>
      </c>
      <c r="D42" s="7">
        <v>14659</v>
      </c>
      <c r="E42" s="7">
        <v>14072</v>
      </c>
      <c r="F42" s="7">
        <v>587</v>
      </c>
      <c r="G42" s="7">
        <v>15</v>
      </c>
      <c r="H42" s="7">
        <v>2</v>
      </c>
      <c r="I42" s="7">
        <v>15</v>
      </c>
      <c r="J42" s="7">
        <v>0</v>
      </c>
      <c r="K42" s="7">
        <v>0</v>
      </c>
    </row>
    <row r="43" spans="1:11" x14ac:dyDescent="0.3">
      <c r="A43" s="6" t="str">
        <f>"142105"</f>
        <v>142105</v>
      </c>
      <c r="B43" s="6" t="s">
        <v>52</v>
      </c>
      <c r="C43" s="7">
        <v>17381</v>
      </c>
      <c r="D43" s="7">
        <v>13077</v>
      </c>
      <c r="E43" s="7">
        <v>11985</v>
      </c>
      <c r="F43" s="7">
        <v>1092</v>
      </c>
      <c r="G43" s="7">
        <v>11</v>
      </c>
      <c r="H43" s="7">
        <v>0</v>
      </c>
      <c r="I43" s="7">
        <v>14</v>
      </c>
      <c r="J43" s="7">
        <v>0</v>
      </c>
      <c r="K43" s="7">
        <v>0</v>
      </c>
    </row>
    <row r="44" spans="1:11" x14ac:dyDescent="0.3">
      <c r="A44" s="6" t="str">
        <f>"142106"</f>
        <v>142106</v>
      </c>
      <c r="B44" s="6" t="s">
        <v>53</v>
      </c>
      <c r="C44" s="7">
        <v>23526</v>
      </c>
      <c r="D44" s="7">
        <v>18261</v>
      </c>
      <c r="E44" s="7">
        <v>17465</v>
      </c>
      <c r="F44" s="7">
        <v>796</v>
      </c>
      <c r="G44" s="7">
        <v>7</v>
      </c>
      <c r="H44" s="7">
        <v>0</v>
      </c>
      <c r="I44" s="7">
        <v>26</v>
      </c>
      <c r="J44" s="7">
        <v>0</v>
      </c>
      <c r="K44" s="7">
        <v>0</v>
      </c>
    </row>
    <row r="45" spans="1:11" x14ac:dyDescent="0.3">
      <c r="A45" s="6" t="s">
        <v>54</v>
      </c>
      <c r="B45" s="6"/>
      <c r="C45" s="7">
        <v>124297</v>
      </c>
      <c r="D45" s="7">
        <v>97723</v>
      </c>
      <c r="E45" s="7">
        <v>93421</v>
      </c>
      <c r="F45" s="7">
        <v>4302</v>
      </c>
      <c r="G45" s="7">
        <v>28</v>
      </c>
      <c r="H45" s="7">
        <v>2</v>
      </c>
      <c r="I45" s="7">
        <v>228</v>
      </c>
      <c r="J45" s="7">
        <v>0</v>
      </c>
      <c r="K45" s="7">
        <v>0</v>
      </c>
    </row>
    <row r="46" spans="1:11" x14ac:dyDescent="0.3">
      <c r="A46" s="6" t="str">
        <f>"143201"</f>
        <v>143201</v>
      </c>
      <c r="B46" s="6" t="s">
        <v>55</v>
      </c>
      <c r="C46" s="7">
        <v>21323</v>
      </c>
      <c r="D46" s="7">
        <v>16909</v>
      </c>
      <c r="E46" s="7">
        <v>16585</v>
      </c>
      <c r="F46" s="7">
        <v>324</v>
      </c>
      <c r="G46" s="7">
        <v>0</v>
      </c>
      <c r="H46" s="7">
        <v>0</v>
      </c>
      <c r="I46" s="7">
        <v>81</v>
      </c>
      <c r="J46" s="7">
        <v>0</v>
      </c>
      <c r="K46" s="7">
        <v>0</v>
      </c>
    </row>
    <row r="47" spans="1:11" x14ac:dyDescent="0.3">
      <c r="A47" s="6" t="str">
        <f>"143202"</f>
        <v>143202</v>
      </c>
      <c r="B47" s="6" t="s">
        <v>56</v>
      </c>
      <c r="C47" s="7">
        <v>10288</v>
      </c>
      <c r="D47" s="7">
        <v>8416</v>
      </c>
      <c r="E47" s="7">
        <v>8054</v>
      </c>
      <c r="F47" s="7">
        <v>362</v>
      </c>
      <c r="G47" s="7">
        <v>10</v>
      </c>
      <c r="H47" s="7">
        <v>0</v>
      </c>
      <c r="I47" s="7">
        <v>18</v>
      </c>
      <c r="J47" s="7">
        <v>0</v>
      </c>
      <c r="K47" s="7">
        <v>0</v>
      </c>
    </row>
    <row r="48" spans="1:11" x14ac:dyDescent="0.3">
      <c r="A48" s="6" t="str">
        <f>"143203"</f>
        <v>143203</v>
      </c>
      <c r="B48" s="6" t="s">
        <v>57</v>
      </c>
      <c r="C48" s="7">
        <v>4320</v>
      </c>
      <c r="D48" s="7">
        <v>3522</v>
      </c>
      <c r="E48" s="7">
        <v>3364</v>
      </c>
      <c r="F48" s="7">
        <v>158</v>
      </c>
      <c r="G48" s="7">
        <v>1</v>
      </c>
      <c r="H48" s="7">
        <v>0</v>
      </c>
      <c r="I48" s="7">
        <v>5</v>
      </c>
      <c r="J48" s="7">
        <v>0</v>
      </c>
      <c r="K48" s="7">
        <v>0</v>
      </c>
    </row>
    <row r="49" spans="1:11" x14ac:dyDescent="0.3">
      <c r="A49" s="6" t="str">
        <f>"143204"</f>
        <v>143204</v>
      </c>
      <c r="B49" s="6" t="s">
        <v>58</v>
      </c>
      <c r="C49" s="7">
        <v>10239</v>
      </c>
      <c r="D49" s="7">
        <v>8326</v>
      </c>
      <c r="E49" s="7">
        <v>7892</v>
      </c>
      <c r="F49" s="7">
        <v>434</v>
      </c>
      <c r="G49" s="7">
        <v>0</v>
      </c>
      <c r="H49" s="7">
        <v>0</v>
      </c>
      <c r="I49" s="7">
        <v>7</v>
      </c>
      <c r="J49" s="7">
        <v>0</v>
      </c>
      <c r="K49" s="7">
        <v>0</v>
      </c>
    </row>
    <row r="50" spans="1:11" x14ac:dyDescent="0.3">
      <c r="A50" s="6" t="str">
        <f>"143205"</f>
        <v>143205</v>
      </c>
      <c r="B50" s="6" t="s">
        <v>59</v>
      </c>
      <c r="C50" s="7">
        <v>28771</v>
      </c>
      <c r="D50" s="7">
        <v>22831</v>
      </c>
      <c r="E50" s="7">
        <v>21377</v>
      </c>
      <c r="F50" s="7">
        <v>1454</v>
      </c>
      <c r="G50" s="7">
        <v>13</v>
      </c>
      <c r="H50" s="7">
        <v>0</v>
      </c>
      <c r="I50" s="7">
        <v>74</v>
      </c>
      <c r="J50" s="7">
        <v>0</v>
      </c>
      <c r="K50" s="7">
        <v>0</v>
      </c>
    </row>
    <row r="51" spans="1:11" x14ac:dyDescent="0.3">
      <c r="A51" s="6" t="str">
        <f>"143206"</f>
        <v>143206</v>
      </c>
      <c r="B51" s="6" t="s">
        <v>60</v>
      </c>
      <c r="C51" s="7">
        <v>28141</v>
      </c>
      <c r="D51" s="7">
        <v>21167</v>
      </c>
      <c r="E51" s="7">
        <v>20613</v>
      </c>
      <c r="F51" s="7">
        <v>554</v>
      </c>
      <c r="G51" s="7">
        <v>2</v>
      </c>
      <c r="H51" s="7">
        <v>1</v>
      </c>
      <c r="I51" s="7">
        <v>19</v>
      </c>
      <c r="J51" s="7">
        <v>0</v>
      </c>
      <c r="K51" s="7">
        <v>0</v>
      </c>
    </row>
    <row r="52" spans="1:11" x14ac:dyDescent="0.3">
      <c r="A52" s="6" t="str">
        <f>"143207"</f>
        <v>143207</v>
      </c>
      <c r="B52" s="6" t="s">
        <v>61</v>
      </c>
      <c r="C52" s="7">
        <v>21215</v>
      </c>
      <c r="D52" s="7">
        <v>16552</v>
      </c>
      <c r="E52" s="7">
        <v>15536</v>
      </c>
      <c r="F52" s="7">
        <v>1016</v>
      </c>
      <c r="G52" s="7">
        <v>2</v>
      </c>
      <c r="H52" s="7">
        <v>1</v>
      </c>
      <c r="I52" s="7">
        <v>24</v>
      </c>
      <c r="J52" s="7">
        <v>0</v>
      </c>
      <c r="K52" s="7">
        <v>0</v>
      </c>
    </row>
    <row r="53" spans="1:11" x14ac:dyDescent="0.3">
      <c r="A53" s="6" t="s">
        <v>62</v>
      </c>
      <c r="B53" s="6"/>
      <c r="C53" s="7">
        <v>254028</v>
      </c>
      <c r="D53" s="7">
        <v>196227</v>
      </c>
      <c r="E53" s="7">
        <v>190654</v>
      </c>
      <c r="F53" s="7">
        <v>5573</v>
      </c>
      <c r="G53" s="7">
        <v>23</v>
      </c>
      <c r="H53" s="7">
        <v>0</v>
      </c>
      <c r="I53" s="7">
        <v>284</v>
      </c>
      <c r="J53" s="7">
        <v>0</v>
      </c>
      <c r="K53" s="7">
        <v>0</v>
      </c>
    </row>
    <row r="54" spans="1:11" x14ac:dyDescent="0.3">
      <c r="A54" s="6" t="str">
        <f>"143401"</f>
        <v>143401</v>
      </c>
      <c r="B54" s="6" t="s">
        <v>63</v>
      </c>
      <c r="C54" s="7">
        <v>26348</v>
      </c>
      <c r="D54" s="7">
        <v>19784</v>
      </c>
      <c r="E54" s="7">
        <v>19233</v>
      </c>
      <c r="F54" s="7">
        <v>551</v>
      </c>
      <c r="G54" s="7">
        <v>4</v>
      </c>
      <c r="H54" s="7">
        <v>0</v>
      </c>
      <c r="I54" s="7">
        <v>17</v>
      </c>
      <c r="J54" s="7">
        <v>0</v>
      </c>
      <c r="K54" s="7">
        <v>0</v>
      </c>
    </row>
    <row r="55" spans="1:11" x14ac:dyDescent="0.3">
      <c r="A55" s="6" t="str">
        <f>"143402"</f>
        <v>143402</v>
      </c>
      <c r="B55" s="6" t="s">
        <v>64</v>
      </c>
      <c r="C55" s="7">
        <v>39683</v>
      </c>
      <c r="D55" s="7">
        <v>29438</v>
      </c>
      <c r="E55" s="7">
        <v>28439</v>
      </c>
      <c r="F55" s="7">
        <v>999</v>
      </c>
      <c r="G55" s="7">
        <v>2</v>
      </c>
      <c r="H55" s="7">
        <v>0</v>
      </c>
      <c r="I55" s="7">
        <v>28</v>
      </c>
      <c r="J55" s="7">
        <v>0</v>
      </c>
      <c r="K55" s="7">
        <v>0</v>
      </c>
    </row>
    <row r="56" spans="1:11" x14ac:dyDescent="0.3">
      <c r="A56" s="6" t="str">
        <f>"143403"</f>
        <v>143403</v>
      </c>
      <c r="B56" s="6" t="s">
        <v>65</v>
      </c>
      <c r="C56" s="7">
        <v>37287</v>
      </c>
      <c r="D56" s="7">
        <v>28002</v>
      </c>
      <c r="E56" s="7">
        <v>26969</v>
      </c>
      <c r="F56" s="7">
        <v>1033</v>
      </c>
      <c r="G56" s="7">
        <v>4</v>
      </c>
      <c r="H56" s="7">
        <v>0</v>
      </c>
      <c r="I56" s="7">
        <v>26</v>
      </c>
      <c r="J56" s="7">
        <v>0</v>
      </c>
      <c r="K56" s="7">
        <v>0</v>
      </c>
    </row>
    <row r="57" spans="1:11" x14ac:dyDescent="0.3">
      <c r="A57" s="6" t="str">
        <f>"143404"</f>
        <v>143404</v>
      </c>
      <c r="B57" s="6" t="s">
        <v>66</v>
      </c>
      <c r="C57" s="7">
        <v>16686</v>
      </c>
      <c r="D57" s="7">
        <v>13553</v>
      </c>
      <c r="E57" s="7">
        <v>13148</v>
      </c>
      <c r="F57" s="7">
        <v>405</v>
      </c>
      <c r="G57" s="7">
        <v>5</v>
      </c>
      <c r="H57" s="7">
        <v>0</v>
      </c>
      <c r="I57" s="7">
        <v>15</v>
      </c>
      <c r="J57" s="7">
        <v>0</v>
      </c>
      <c r="K57" s="7">
        <v>0</v>
      </c>
    </row>
    <row r="58" spans="1:11" x14ac:dyDescent="0.3">
      <c r="A58" s="6" t="str">
        <f>"143405"</f>
        <v>143405</v>
      </c>
      <c r="B58" s="6" t="s">
        <v>67</v>
      </c>
      <c r="C58" s="7">
        <v>8442</v>
      </c>
      <c r="D58" s="7">
        <v>6540</v>
      </c>
      <c r="E58" s="7">
        <v>6368</v>
      </c>
      <c r="F58" s="7">
        <v>172</v>
      </c>
      <c r="G58" s="7">
        <v>1</v>
      </c>
      <c r="H58" s="7">
        <v>0</v>
      </c>
      <c r="I58" s="7">
        <v>23</v>
      </c>
      <c r="J58" s="7">
        <v>0</v>
      </c>
      <c r="K58" s="7">
        <v>0</v>
      </c>
    </row>
    <row r="59" spans="1:11" x14ac:dyDescent="0.3">
      <c r="A59" s="6" t="str">
        <f>"143406"</f>
        <v>143406</v>
      </c>
      <c r="B59" s="6" t="s">
        <v>68</v>
      </c>
      <c r="C59" s="7">
        <v>7219</v>
      </c>
      <c r="D59" s="7">
        <v>5867</v>
      </c>
      <c r="E59" s="7">
        <v>5629</v>
      </c>
      <c r="F59" s="7">
        <v>238</v>
      </c>
      <c r="G59" s="7">
        <v>0</v>
      </c>
      <c r="H59" s="7">
        <v>0</v>
      </c>
      <c r="I59" s="7">
        <v>5</v>
      </c>
      <c r="J59" s="7">
        <v>0</v>
      </c>
      <c r="K59" s="7">
        <v>0</v>
      </c>
    </row>
    <row r="60" spans="1:11" x14ac:dyDescent="0.3">
      <c r="A60" s="6" t="str">
        <f>"143407"</f>
        <v>143407</v>
      </c>
      <c r="B60" s="6" t="s">
        <v>69</v>
      </c>
      <c r="C60" s="7">
        <v>11429</v>
      </c>
      <c r="D60" s="7">
        <v>8671</v>
      </c>
      <c r="E60" s="7">
        <v>8432</v>
      </c>
      <c r="F60" s="7">
        <v>239</v>
      </c>
      <c r="G60" s="7">
        <v>1</v>
      </c>
      <c r="H60" s="7">
        <v>0</v>
      </c>
      <c r="I60" s="7">
        <v>23</v>
      </c>
      <c r="J60" s="7">
        <v>0</v>
      </c>
      <c r="K60" s="7">
        <v>0</v>
      </c>
    </row>
    <row r="61" spans="1:11" x14ac:dyDescent="0.3">
      <c r="A61" s="6" t="str">
        <f>"143408"</f>
        <v>143408</v>
      </c>
      <c r="B61" s="6" t="s">
        <v>70</v>
      </c>
      <c r="C61" s="7">
        <v>6508</v>
      </c>
      <c r="D61" s="7">
        <v>5066</v>
      </c>
      <c r="E61" s="7">
        <v>4896</v>
      </c>
      <c r="F61" s="7">
        <v>170</v>
      </c>
      <c r="G61" s="7">
        <v>1</v>
      </c>
      <c r="H61" s="7">
        <v>0</v>
      </c>
      <c r="I61" s="7">
        <v>9</v>
      </c>
      <c r="J61" s="7">
        <v>0</v>
      </c>
      <c r="K61" s="7">
        <v>0</v>
      </c>
    </row>
    <row r="62" spans="1:11" x14ac:dyDescent="0.3">
      <c r="A62" s="6" t="str">
        <f>"143409"</f>
        <v>143409</v>
      </c>
      <c r="B62" s="6" t="s">
        <v>71</v>
      </c>
      <c r="C62" s="7">
        <v>30092</v>
      </c>
      <c r="D62" s="7">
        <v>22702</v>
      </c>
      <c r="E62" s="7">
        <v>21940</v>
      </c>
      <c r="F62" s="7">
        <v>762</v>
      </c>
      <c r="G62" s="7">
        <v>0</v>
      </c>
      <c r="H62" s="7">
        <v>0</v>
      </c>
      <c r="I62" s="7">
        <v>45</v>
      </c>
      <c r="J62" s="7">
        <v>0</v>
      </c>
      <c r="K62" s="7">
        <v>0</v>
      </c>
    </row>
    <row r="63" spans="1:11" x14ac:dyDescent="0.3">
      <c r="A63" s="6" t="str">
        <f>"143410"</f>
        <v>143410</v>
      </c>
      <c r="B63" s="6" t="s">
        <v>72</v>
      </c>
      <c r="C63" s="7">
        <v>2658</v>
      </c>
      <c r="D63" s="7">
        <v>2164</v>
      </c>
      <c r="E63" s="7">
        <v>2083</v>
      </c>
      <c r="F63" s="7">
        <v>81</v>
      </c>
      <c r="G63" s="7">
        <v>0</v>
      </c>
      <c r="H63" s="7">
        <v>0</v>
      </c>
      <c r="I63" s="7">
        <v>7</v>
      </c>
      <c r="J63" s="7">
        <v>0</v>
      </c>
      <c r="K63" s="7">
        <v>0</v>
      </c>
    </row>
    <row r="64" spans="1:11" x14ac:dyDescent="0.3">
      <c r="A64" s="6" t="str">
        <f>"143411"</f>
        <v>143411</v>
      </c>
      <c r="B64" s="6" t="s">
        <v>73</v>
      </c>
      <c r="C64" s="7">
        <v>19996</v>
      </c>
      <c r="D64" s="7">
        <v>15870</v>
      </c>
      <c r="E64" s="7">
        <v>15565</v>
      </c>
      <c r="F64" s="7">
        <v>305</v>
      </c>
      <c r="G64" s="7">
        <v>0</v>
      </c>
      <c r="H64" s="7">
        <v>0</v>
      </c>
      <c r="I64" s="7">
        <v>25</v>
      </c>
      <c r="J64" s="7">
        <v>0</v>
      </c>
      <c r="K64" s="7">
        <v>0</v>
      </c>
    </row>
    <row r="65" spans="1:11" x14ac:dyDescent="0.3">
      <c r="A65" s="6" t="str">
        <f>"143412"</f>
        <v>143412</v>
      </c>
      <c r="B65" s="6" t="s">
        <v>74</v>
      </c>
      <c r="C65" s="7">
        <v>47680</v>
      </c>
      <c r="D65" s="7">
        <v>38570</v>
      </c>
      <c r="E65" s="7">
        <v>37952</v>
      </c>
      <c r="F65" s="7">
        <v>618</v>
      </c>
      <c r="G65" s="7">
        <v>5</v>
      </c>
      <c r="H65" s="7">
        <v>0</v>
      </c>
      <c r="I65" s="7">
        <v>61</v>
      </c>
      <c r="J65" s="7">
        <v>0</v>
      </c>
      <c r="K65" s="7">
        <v>0</v>
      </c>
    </row>
    <row r="66" spans="1:11" x14ac:dyDescent="0.3">
      <c r="A66" s="6" t="s">
        <v>75</v>
      </c>
      <c r="B66" s="6"/>
      <c r="C66" s="7">
        <v>1628308</v>
      </c>
      <c r="D66" s="7">
        <v>1320013</v>
      </c>
      <c r="E66" s="7">
        <v>1257055</v>
      </c>
      <c r="F66" s="7">
        <v>62958</v>
      </c>
      <c r="G66" s="7">
        <v>819</v>
      </c>
      <c r="H66" s="7">
        <v>27</v>
      </c>
      <c r="I66" s="7">
        <v>2265</v>
      </c>
      <c r="J66" s="7">
        <v>0</v>
      </c>
      <c r="K66" s="7">
        <v>0</v>
      </c>
    </row>
    <row r="67" spans="1:11" x14ac:dyDescent="0.3">
      <c r="A67" s="6" t="str">
        <f>"146502"</f>
        <v>146502</v>
      </c>
      <c r="B67" s="6" t="s">
        <v>76</v>
      </c>
      <c r="C67" s="7">
        <v>115006</v>
      </c>
      <c r="D67" s="7">
        <v>92125</v>
      </c>
      <c r="E67" s="7">
        <v>88497</v>
      </c>
      <c r="F67" s="7">
        <v>3628</v>
      </c>
      <c r="G67" s="7">
        <v>24</v>
      </c>
      <c r="H67" s="7">
        <v>0</v>
      </c>
      <c r="I67" s="7">
        <v>129</v>
      </c>
      <c r="J67" s="7">
        <v>0</v>
      </c>
      <c r="K67" s="7">
        <v>0</v>
      </c>
    </row>
    <row r="68" spans="1:11" x14ac:dyDescent="0.3">
      <c r="A68" s="6" t="str">
        <f>"146503"</f>
        <v>146503</v>
      </c>
      <c r="B68" s="6" t="s">
        <v>77</v>
      </c>
      <c r="C68" s="7">
        <v>135451</v>
      </c>
      <c r="D68" s="7">
        <v>101879</v>
      </c>
      <c r="E68" s="7">
        <v>97912</v>
      </c>
      <c r="F68" s="7">
        <v>3967</v>
      </c>
      <c r="G68" s="7">
        <v>25</v>
      </c>
      <c r="H68" s="7">
        <v>1</v>
      </c>
      <c r="I68" s="7">
        <v>97</v>
      </c>
      <c r="J68" s="7">
        <v>0</v>
      </c>
      <c r="K68" s="7">
        <v>0</v>
      </c>
    </row>
    <row r="69" spans="1:11" x14ac:dyDescent="0.3">
      <c r="A69" s="6" t="str">
        <f>"146504"</f>
        <v>146504</v>
      </c>
      <c r="B69" s="6" t="s">
        <v>78</v>
      </c>
      <c r="C69" s="7">
        <v>114620</v>
      </c>
      <c r="D69" s="7">
        <v>95632</v>
      </c>
      <c r="E69" s="7">
        <v>91196</v>
      </c>
      <c r="F69" s="7">
        <v>4436</v>
      </c>
      <c r="G69" s="7">
        <v>60</v>
      </c>
      <c r="H69" s="7">
        <v>2</v>
      </c>
      <c r="I69" s="7">
        <v>246</v>
      </c>
      <c r="J69" s="7">
        <v>0</v>
      </c>
      <c r="K69" s="7">
        <v>0</v>
      </c>
    </row>
    <row r="70" spans="1:11" x14ac:dyDescent="0.3">
      <c r="A70" s="6" t="str">
        <f>"146505"</f>
        <v>146505</v>
      </c>
      <c r="B70" s="6" t="s">
        <v>79</v>
      </c>
      <c r="C70" s="7">
        <v>192508</v>
      </c>
      <c r="D70" s="7">
        <v>159225</v>
      </c>
      <c r="E70" s="7">
        <v>150765</v>
      </c>
      <c r="F70" s="7">
        <v>8460</v>
      </c>
      <c r="G70" s="7">
        <v>163</v>
      </c>
      <c r="H70" s="7">
        <v>6</v>
      </c>
      <c r="I70" s="7">
        <v>260</v>
      </c>
      <c r="J70" s="7">
        <v>0</v>
      </c>
      <c r="K70" s="7">
        <v>0</v>
      </c>
    </row>
    <row r="71" spans="1:11" x14ac:dyDescent="0.3">
      <c r="A71" s="6" t="str">
        <f>"146506"</f>
        <v>146506</v>
      </c>
      <c r="B71" s="6" t="s">
        <v>80</v>
      </c>
      <c r="C71" s="7">
        <v>68591</v>
      </c>
      <c r="D71" s="7">
        <v>57232</v>
      </c>
      <c r="E71" s="7">
        <v>54184</v>
      </c>
      <c r="F71" s="7">
        <v>3048</v>
      </c>
      <c r="G71" s="7">
        <v>44</v>
      </c>
      <c r="H71" s="7">
        <v>1</v>
      </c>
      <c r="I71" s="7">
        <v>105</v>
      </c>
      <c r="J71" s="7">
        <v>0</v>
      </c>
      <c r="K71" s="7">
        <v>0</v>
      </c>
    </row>
    <row r="72" spans="1:11" x14ac:dyDescent="0.3">
      <c r="A72" s="6" t="str">
        <f>"146507"</f>
        <v>146507</v>
      </c>
      <c r="B72" s="6" t="s">
        <v>81</v>
      </c>
      <c r="C72" s="7">
        <v>162627</v>
      </c>
      <c r="D72" s="7">
        <v>133833</v>
      </c>
      <c r="E72" s="7">
        <v>128997</v>
      </c>
      <c r="F72" s="7">
        <v>4836</v>
      </c>
      <c r="G72" s="7">
        <v>77</v>
      </c>
      <c r="H72" s="7">
        <v>6</v>
      </c>
      <c r="I72" s="7">
        <v>207</v>
      </c>
      <c r="J72" s="7">
        <v>0</v>
      </c>
      <c r="K72" s="7">
        <v>0</v>
      </c>
    </row>
    <row r="73" spans="1:11" x14ac:dyDescent="0.3">
      <c r="A73" s="6" t="str">
        <f>"146508"</f>
        <v>146508</v>
      </c>
      <c r="B73" s="6" t="s">
        <v>82</v>
      </c>
      <c r="C73" s="7">
        <v>52144</v>
      </c>
      <c r="D73" s="7">
        <v>44319</v>
      </c>
      <c r="E73" s="7">
        <v>41989</v>
      </c>
      <c r="F73" s="7">
        <v>2330</v>
      </c>
      <c r="G73" s="7">
        <v>32</v>
      </c>
      <c r="H73" s="7">
        <v>1</v>
      </c>
      <c r="I73" s="7">
        <v>81</v>
      </c>
      <c r="J73" s="7">
        <v>0</v>
      </c>
      <c r="K73" s="7">
        <v>0</v>
      </c>
    </row>
    <row r="74" spans="1:11" x14ac:dyDescent="0.3">
      <c r="A74" s="6" t="str">
        <f>"146509"</f>
        <v>146509</v>
      </c>
      <c r="B74" s="6" t="s">
        <v>83</v>
      </c>
      <c r="C74" s="7">
        <v>22999</v>
      </c>
      <c r="D74" s="7">
        <v>18485</v>
      </c>
      <c r="E74" s="7">
        <v>17805</v>
      </c>
      <c r="F74" s="7">
        <v>680</v>
      </c>
      <c r="G74" s="7">
        <v>5</v>
      </c>
      <c r="H74" s="7">
        <v>0</v>
      </c>
      <c r="I74" s="7">
        <v>31</v>
      </c>
      <c r="J74" s="7">
        <v>0</v>
      </c>
      <c r="K74" s="7">
        <v>0</v>
      </c>
    </row>
    <row r="75" spans="1:11" x14ac:dyDescent="0.3">
      <c r="A75" s="6" t="str">
        <f>"146510"</f>
        <v>146510</v>
      </c>
      <c r="B75" s="6" t="s">
        <v>84</v>
      </c>
      <c r="C75" s="7">
        <v>89853</v>
      </c>
      <c r="D75" s="7">
        <v>76866</v>
      </c>
      <c r="E75" s="7">
        <v>72318</v>
      </c>
      <c r="F75" s="7">
        <v>4548</v>
      </c>
      <c r="G75" s="7">
        <v>99</v>
      </c>
      <c r="H75" s="7">
        <v>1</v>
      </c>
      <c r="I75" s="7">
        <v>159</v>
      </c>
      <c r="J75" s="7">
        <v>0</v>
      </c>
      <c r="K75" s="7">
        <v>0</v>
      </c>
    </row>
    <row r="76" spans="1:11" x14ac:dyDescent="0.3">
      <c r="A76" s="6" t="str">
        <f>"146511"</f>
        <v>146511</v>
      </c>
      <c r="B76" s="6" t="s">
        <v>85</v>
      </c>
      <c r="C76" s="7">
        <v>111073</v>
      </c>
      <c r="D76" s="7">
        <v>91723</v>
      </c>
      <c r="E76" s="7">
        <v>88845</v>
      </c>
      <c r="F76" s="7">
        <v>2878</v>
      </c>
      <c r="G76" s="7">
        <v>21</v>
      </c>
      <c r="H76" s="7">
        <v>0</v>
      </c>
      <c r="I76" s="7">
        <v>140</v>
      </c>
      <c r="J76" s="7">
        <v>0</v>
      </c>
      <c r="K76" s="7">
        <v>0</v>
      </c>
    </row>
    <row r="77" spans="1:11" x14ac:dyDescent="0.3">
      <c r="A77" s="6" t="str">
        <f>"146512"</f>
        <v>146512</v>
      </c>
      <c r="B77" s="6" t="s">
        <v>86</v>
      </c>
      <c r="C77" s="7">
        <v>62650</v>
      </c>
      <c r="D77" s="7">
        <v>48547</v>
      </c>
      <c r="E77" s="7">
        <v>46187</v>
      </c>
      <c r="F77" s="7">
        <v>2360</v>
      </c>
      <c r="G77" s="7">
        <v>10</v>
      </c>
      <c r="H77" s="7">
        <v>0</v>
      </c>
      <c r="I77" s="7">
        <v>61</v>
      </c>
      <c r="J77" s="7">
        <v>0</v>
      </c>
      <c r="K77" s="7">
        <v>0</v>
      </c>
    </row>
    <row r="78" spans="1:11" x14ac:dyDescent="0.3">
      <c r="A78" s="6" t="str">
        <f>"146513"</f>
        <v>146513</v>
      </c>
      <c r="B78" s="6" t="s">
        <v>87</v>
      </c>
      <c r="C78" s="7">
        <v>137153</v>
      </c>
      <c r="D78" s="7">
        <v>112019</v>
      </c>
      <c r="E78" s="7">
        <v>106922</v>
      </c>
      <c r="F78" s="7">
        <v>5097</v>
      </c>
      <c r="G78" s="7">
        <v>67</v>
      </c>
      <c r="H78" s="7">
        <v>4</v>
      </c>
      <c r="I78" s="7">
        <v>136</v>
      </c>
      <c r="J78" s="7">
        <v>0</v>
      </c>
      <c r="K78" s="7">
        <v>0</v>
      </c>
    </row>
    <row r="79" spans="1:11" x14ac:dyDescent="0.3">
      <c r="A79" s="6" t="str">
        <f>"146514"</f>
        <v>146514</v>
      </c>
      <c r="B79" s="6" t="s">
        <v>88</v>
      </c>
      <c r="C79" s="7">
        <v>80149</v>
      </c>
      <c r="D79" s="7">
        <v>62429</v>
      </c>
      <c r="E79" s="7">
        <v>59926</v>
      </c>
      <c r="F79" s="7">
        <v>2503</v>
      </c>
      <c r="G79" s="7">
        <v>21</v>
      </c>
      <c r="H79" s="7">
        <v>1</v>
      </c>
      <c r="I79" s="7">
        <v>273</v>
      </c>
      <c r="J79" s="7">
        <v>0</v>
      </c>
      <c r="K79" s="7">
        <v>0</v>
      </c>
    </row>
    <row r="80" spans="1:11" x14ac:dyDescent="0.3">
      <c r="A80" s="6" t="str">
        <f>"146515"</f>
        <v>146515</v>
      </c>
      <c r="B80" s="6" t="s">
        <v>89</v>
      </c>
      <c r="C80" s="7">
        <v>24769</v>
      </c>
      <c r="D80" s="7">
        <v>19797</v>
      </c>
      <c r="E80" s="7">
        <v>18699</v>
      </c>
      <c r="F80" s="7">
        <v>1098</v>
      </c>
      <c r="G80" s="7">
        <v>6</v>
      </c>
      <c r="H80" s="7">
        <v>0</v>
      </c>
      <c r="I80" s="7">
        <v>25</v>
      </c>
      <c r="J80" s="7">
        <v>0</v>
      </c>
      <c r="K80" s="7">
        <v>0</v>
      </c>
    </row>
    <row r="81" spans="1:11" x14ac:dyDescent="0.3">
      <c r="A81" s="6" t="str">
        <f>"146516"</f>
        <v>146516</v>
      </c>
      <c r="B81" s="6" t="s">
        <v>90</v>
      </c>
      <c r="C81" s="7">
        <v>43514</v>
      </c>
      <c r="D81" s="7">
        <v>31352</v>
      </c>
      <c r="E81" s="7">
        <v>29188</v>
      </c>
      <c r="F81" s="7">
        <v>2164</v>
      </c>
      <c r="G81" s="7">
        <v>48</v>
      </c>
      <c r="H81" s="7">
        <v>2</v>
      </c>
      <c r="I81" s="7">
        <v>35</v>
      </c>
      <c r="J81" s="7">
        <v>0</v>
      </c>
      <c r="K81" s="7">
        <v>0</v>
      </c>
    </row>
    <row r="82" spans="1:11" x14ac:dyDescent="0.3">
      <c r="A82" s="6" t="str">
        <f>"146517"</f>
        <v>146517</v>
      </c>
      <c r="B82" s="6" t="s">
        <v>91</v>
      </c>
      <c r="C82" s="7">
        <v>42796</v>
      </c>
      <c r="D82" s="7">
        <v>33619</v>
      </c>
      <c r="E82" s="7">
        <v>31509</v>
      </c>
      <c r="F82" s="7">
        <v>2110</v>
      </c>
      <c r="G82" s="7">
        <v>16</v>
      </c>
      <c r="H82" s="7">
        <v>0</v>
      </c>
      <c r="I82" s="7">
        <v>50</v>
      </c>
      <c r="J82" s="7">
        <v>0</v>
      </c>
      <c r="K82" s="7">
        <v>0</v>
      </c>
    </row>
    <row r="83" spans="1:11" x14ac:dyDescent="0.3">
      <c r="A83" s="6" t="str">
        <f>"146518"</f>
        <v>146518</v>
      </c>
      <c r="B83" s="6" t="s">
        <v>92</v>
      </c>
      <c r="C83" s="7">
        <v>123270</v>
      </c>
      <c r="D83" s="7">
        <v>100960</v>
      </c>
      <c r="E83" s="7">
        <v>94773</v>
      </c>
      <c r="F83" s="7">
        <v>6187</v>
      </c>
      <c r="G83" s="7">
        <v>59</v>
      </c>
      <c r="H83" s="7">
        <v>2</v>
      </c>
      <c r="I83" s="7">
        <v>161</v>
      </c>
      <c r="J83" s="7">
        <v>0</v>
      </c>
      <c r="K83" s="7">
        <v>0</v>
      </c>
    </row>
    <row r="84" spans="1:11" x14ac:dyDescent="0.3">
      <c r="A84" s="6" t="str">
        <f>"146519"</f>
        <v>146519</v>
      </c>
      <c r="B84" s="6" t="s">
        <v>93</v>
      </c>
      <c r="C84" s="7">
        <v>49135</v>
      </c>
      <c r="D84" s="7">
        <v>39971</v>
      </c>
      <c r="E84" s="7">
        <v>37343</v>
      </c>
      <c r="F84" s="7">
        <v>2628</v>
      </c>
      <c r="G84" s="7">
        <v>42</v>
      </c>
      <c r="H84" s="7">
        <v>0</v>
      </c>
      <c r="I84" s="7">
        <v>69</v>
      </c>
      <c r="J84" s="7">
        <v>0</v>
      </c>
      <c r="K84" s="7">
        <v>0</v>
      </c>
    </row>
    <row r="85" spans="1:11" x14ac:dyDescent="0.3">
      <c r="A85" s="6" t="s">
        <v>94</v>
      </c>
      <c r="B85" s="6"/>
      <c r="C85" s="7">
        <v>2781345</v>
      </c>
      <c r="D85" s="7">
        <v>2226668</v>
      </c>
      <c r="E85" s="7">
        <v>2129777</v>
      </c>
      <c r="F85" s="7">
        <v>96891</v>
      </c>
      <c r="G85" s="7">
        <v>1043</v>
      </c>
      <c r="H85" s="7">
        <v>37</v>
      </c>
      <c r="I85" s="7">
        <v>3899</v>
      </c>
      <c r="J85" s="7">
        <v>0</v>
      </c>
      <c r="K85" s="7">
        <v>0</v>
      </c>
    </row>
  </sheetData>
  <pageMargins left="0.31496062992125984" right="0.31496062992125984" top="0.35433070866141736" bottom="0.35433070866141736" header="0.31496062992125984" footer="0.31496062992125984"/>
  <pageSetup paperSize="8" scale="75"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rejestr_wyborcow_2026_kw_1_2026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Dłutek</dc:creator>
  <cp:lastModifiedBy>Paweł Dłutek</cp:lastModifiedBy>
  <cp:lastPrinted>2026-04-09T09:46:34Z</cp:lastPrinted>
  <dcterms:created xsi:type="dcterms:W3CDTF">2026-04-09T09:44:40Z</dcterms:created>
  <dcterms:modified xsi:type="dcterms:W3CDTF">2026-04-09T09:46:39Z</dcterms:modified>
</cp:coreProperties>
</file>