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wel_dlutek\Documents\RW\"/>
    </mc:Choice>
  </mc:AlternateContent>
  <xr:revisionPtr revIDLastSave="0" documentId="8_{64B7C8B2-77C4-4772-B317-E3D291EE723A}" xr6:coauthVersionLast="47" xr6:coauthVersionMax="47" xr10:uidLastSave="{00000000-0000-0000-0000-000000000000}"/>
  <bookViews>
    <workbookView xWindow="22140" yWindow="1692" windowWidth="23844" windowHeight="18600" xr2:uid="{ABA60AE7-7D3E-427C-A938-19B38D76A07E}"/>
  </bookViews>
  <sheets>
    <sheet name="rejestr_wyborcow_2025_kw_4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10" i="1"/>
  <c r="A11" i="1"/>
  <c r="A12" i="1"/>
  <c r="A13" i="1"/>
  <c r="A14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9" i="1"/>
  <c r="A40" i="1"/>
  <c r="A41" i="1"/>
  <c r="A42" i="1"/>
  <c r="A43" i="1"/>
  <c r="A44" i="1"/>
  <c r="A46" i="1"/>
  <c r="A47" i="1"/>
  <c r="A48" i="1"/>
  <c r="A49" i="1"/>
  <c r="A50" i="1"/>
  <c r="A51" i="1"/>
  <c r="A52" i="1"/>
  <c r="A54" i="1"/>
  <c r="A55" i="1"/>
  <c r="A56" i="1"/>
  <c r="A57" i="1"/>
  <c r="A58" i="1"/>
  <c r="A59" i="1"/>
  <c r="A60" i="1"/>
  <c r="A61" i="1"/>
  <c r="A62" i="1"/>
  <c r="A63" i="1"/>
  <c r="A64" i="1"/>
  <c r="A65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</calcChain>
</file>

<file path=xl/sharedStrings.xml><?xml version="1.0" encoding="utf-8"?>
<sst xmlns="http://schemas.openxmlformats.org/spreadsheetml/2006/main" count="95" uniqueCount="95">
  <si>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</si>
  <si>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</si>
  <si>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</si>
  <si>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</si>
  <si>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</si>
  <si>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</si>
  <si>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</si>
  <si>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</si>
  <si>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</si>
  <si>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</si>
  <si>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grodziski</t>
  </si>
  <si>
    <t>m. Milanówek</t>
  </si>
  <si>
    <t>m. Podkowa Leśna</t>
  </si>
  <si>
    <t>gm. Baranów</t>
  </si>
  <si>
    <t>gm. Grodzisk Mazowiecki</t>
  </si>
  <si>
    <t>gm. Jaktorów</t>
  </si>
  <si>
    <t>gm. Żabia Wola</t>
  </si>
  <si>
    <t>Powiat legionowski</t>
  </si>
  <si>
    <t>m. Legionowo</t>
  </si>
  <si>
    <t>gm. Jabłonna</t>
  </si>
  <si>
    <t>gm. Nieporęt</t>
  </si>
  <si>
    <t>gm. Serock</t>
  </si>
  <si>
    <t>gm. Wieliszew</t>
  </si>
  <si>
    <t>Powiat nowodworski</t>
  </si>
  <si>
    <t>m. Nowy Dwór Mazowiecki</t>
  </si>
  <si>
    <t>gm. Czosnów</t>
  </si>
  <si>
    <t>gm. Leoncin</t>
  </si>
  <si>
    <t>gm. Nasielsk</t>
  </si>
  <si>
    <t>gm. Pomiechówek</t>
  </si>
  <si>
    <t>gm. Zakroczym</t>
  </si>
  <si>
    <t>Powiat otwocki</t>
  </si>
  <si>
    <t>m. Józefów</t>
  </si>
  <si>
    <t>m. Otwock</t>
  </si>
  <si>
    <t>gm. Celestynów</t>
  </si>
  <si>
    <t>gm. Karczew</t>
  </si>
  <si>
    <t>gm. Kołbiel</t>
  </si>
  <si>
    <t>gm. Osieck</t>
  </si>
  <si>
    <t>gm. Sobienie-Jeziory</t>
  </si>
  <si>
    <t>gm. Wiązowna</t>
  </si>
  <si>
    <t>Powiat piaseczyński</t>
  </si>
  <si>
    <t>gm. Góra Kalwaria</t>
  </si>
  <si>
    <t>gm. Konstancin-Jeziorna</t>
  </si>
  <si>
    <t>gm. Lesznowola</t>
  </si>
  <si>
    <t>gm. Piaseczno</t>
  </si>
  <si>
    <t>gm. Prażmów</t>
  </si>
  <si>
    <t>gm. Tarczyn</t>
  </si>
  <si>
    <t>Powiat pruszkowski</t>
  </si>
  <si>
    <t>m. Piastów</t>
  </si>
  <si>
    <t>m. Pruszków</t>
  </si>
  <si>
    <t>gm. Brwinów</t>
  </si>
  <si>
    <t>gm. Michałowice</t>
  </si>
  <si>
    <t>gm. Nadarzyn</t>
  </si>
  <si>
    <t>gm. Raszyn</t>
  </si>
  <si>
    <t>Powiat warszawski zachodni</t>
  </si>
  <si>
    <t>gm. Błonie</t>
  </si>
  <si>
    <t>gm. Izabelin</t>
  </si>
  <si>
    <t>gm. Kampinos</t>
  </si>
  <si>
    <t>gm. Leszno</t>
  </si>
  <si>
    <t>gm. Łomianki</t>
  </si>
  <si>
    <t>gm. Ożarów Mazowiecki</t>
  </si>
  <si>
    <t>gm. Stare Babice</t>
  </si>
  <si>
    <t>Powiat wołomiński</t>
  </si>
  <si>
    <t>m. Kobyłka</t>
  </si>
  <si>
    <t>m. Marki</t>
  </si>
  <si>
    <t>m. Ząbki</t>
  </si>
  <si>
    <t>m. Zielonka</t>
  </si>
  <si>
    <t>gm. Dąbrówka</t>
  </si>
  <si>
    <t>gm. Jadów</t>
  </si>
  <si>
    <t>gm. Klembów</t>
  </si>
  <si>
    <t>gm. Poświętne</t>
  </si>
  <si>
    <t>gm. Radzymin</t>
  </si>
  <si>
    <t>gm. Strachówka</t>
  </si>
  <si>
    <t>gm. Tłuszcz</t>
  </si>
  <si>
    <t>gm. Wołomin</t>
  </si>
  <si>
    <t>Miasto stołeczne Warszawa</t>
  </si>
  <si>
    <t>Bemowo</t>
  </si>
  <si>
    <t>Białołęka</t>
  </si>
  <si>
    <t>Bielany</t>
  </si>
  <si>
    <t>Mokotów</t>
  </si>
  <si>
    <t>Ochota</t>
  </si>
  <si>
    <t>Praga-Południe</t>
  </si>
  <si>
    <t>Praga-Północ</t>
  </si>
  <si>
    <t>Rembertów</t>
  </si>
  <si>
    <t>Śródmieście</t>
  </si>
  <si>
    <t>Targówek</t>
  </si>
  <si>
    <t>Ursus</t>
  </si>
  <si>
    <t>Ursynów</t>
  </si>
  <si>
    <t>Wawer</t>
  </si>
  <si>
    <t>Wesoła</t>
  </si>
  <si>
    <t>Wilanów</t>
  </si>
  <si>
    <t>Włochy</t>
  </si>
  <si>
    <t>Wola</t>
  </si>
  <si>
    <t>Żoliborz</t>
  </si>
  <si>
    <t>Suma</t>
  </si>
  <si>
    <t xml:space="preserve"> Kod TERYT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</si>
</sst>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3" fontId="0" fillId="0" borderId="10" xfId="0" applyNumberFormat="1" applyBorder="1"/>
    <xf numFmtId="0" fontId="0" fillId="33" borderId="10" xfId="0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F867-145D-40DF-9EB4-96AA11FC62E2}">
  <sheetPr>
    <pageSetUpPr fitToPage="1"/>
  </sheetPr>
  <dimension ref="A1:K85"/>
  <sheetViews>
    <sheetView tabSelected="1" workbookViewId="0">
      <selection activeCell="I1" sqref="I1:K1"/>
    </sheetView>
  </sheetViews>
  <sheetFormatPr defaultRowHeight="14.4" x14ac:dyDescent="0.3"/>
  <cols>
    <col min="2" max="2" width="22.44140625" bestFit="1" customWidth="1"/>
    <col min="3" max="3" width="11.88671875" bestFit="1" customWidth="1"/>
    <col min="4" max="4" width="14.6640625" bestFit="1" customWidth="1"/>
    <col min="5" max="5" width="28" customWidth="1"/>
    <col min="6" max="6" width="17" bestFit="1" customWidth="1"/>
    <col min="7" max="7" width="19.21875" customWidth="1"/>
    <col min="8" max="8" width="16.44140625" customWidth="1"/>
    <col min="9" max="9" width="15.33203125" customWidth="1"/>
    <col min="10" max="11" width="21.88671875" bestFit="1" customWidth="1"/>
  </cols>
  <sheetData>
    <row r="1" spans="1:11" s="1" customFormat="1" ht="57.6" x14ac:dyDescent="0.3">
      <c r="A1" s="2" t="s">
        <v>94</v>
      </c>
      <c r="B1" s="2" t="s">
        <v>0</v>
      </c>
      <c r="C1" s="2" t="s">
        <v>1</v>
      </c>
      <c r="D1" s="2" t="s">
        <v>2</v>
      </c>
      <c r="E1" s="2" t="s">
        <v>3</v>
      </c>
      <c r="F1" s="5" t="s">
        <v>4</v>
      </c>
      <c r="G1" s="6" t="s">
        <v>5</v>
      </c>
      <c r="H1" s="6" t="s">
        <v>6</v>
      </c>
      <c r="I1" s="7" t="s">
        <v>7</v>
      </c>
      <c r="J1" s="7" t="s">
        <v>8</v>
      </c>
      <c r="K1" s="7" t="s">
        <v>9</v>
      </c>
    </row>
    <row r="2" spans="1:11" x14ac:dyDescent="0.3">
      <c r="A2" s="3" t="s">
        <v>10</v>
      </c>
      <c r="B2" s="3"/>
      <c r="C2" s="4">
        <v>99725</v>
      </c>
      <c r="D2" s="4">
        <v>77682</v>
      </c>
      <c r="E2" s="4">
        <v>75070</v>
      </c>
      <c r="F2" s="4">
        <v>2608</v>
      </c>
      <c r="G2" s="4">
        <v>26</v>
      </c>
      <c r="H2" s="4">
        <v>2</v>
      </c>
      <c r="I2" s="4">
        <v>116</v>
      </c>
      <c r="J2" s="4">
        <v>0</v>
      </c>
      <c r="K2" s="4">
        <v>0</v>
      </c>
    </row>
    <row r="3" spans="1:11" x14ac:dyDescent="0.3">
      <c r="A3" s="3" t="str">
        <f>"140501"</f>
        <v>140501</v>
      </c>
      <c r="B3" s="3" t="s">
        <v>11</v>
      </c>
      <c r="C3" s="4">
        <v>15711</v>
      </c>
      <c r="D3" s="4">
        <v>12870</v>
      </c>
      <c r="E3" s="4">
        <v>12263</v>
      </c>
      <c r="F3" s="4">
        <v>607</v>
      </c>
      <c r="G3" s="4">
        <v>9</v>
      </c>
      <c r="H3" s="4">
        <v>0</v>
      </c>
      <c r="I3" s="4">
        <v>21</v>
      </c>
      <c r="J3" s="4">
        <v>0</v>
      </c>
      <c r="K3" s="4">
        <v>0</v>
      </c>
    </row>
    <row r="4" spans="1:11" x14ac:dyDescent="0.3">
      <c r="A4" s="3" t="str">
        <f>"140502"</f>
        <v>140502</v>
      </c>
      <c r="B4" s="3" t="s">
        <v>12</v>
      </c>
      <c r="C4" s="4">
        <v>3674</v>
      </c>
      <c r="D4" s="4">
        <v>3062</v>
      </c>
      <c r="E4" s="4">
        <v>2796</v>
      </c>
      <c r="F4" s="4">
        <v>266</v>
      </c>
      <c r="G4" s="4">
        <v>6</v>
      </c>
      <c r="H4" s="4">
        <v>0</v>
      </c>
      <c r="I4" s="4">
        <v>6</v>
      </c>
      <c r="J4" s="4">
        <v>0</v>
      </c>
      <c r="K4" s="4">
        <v>0</v>
      </c>
    </row>
    <row r="5" spans="1:11" x14ac:dyDescent="0.3">
      <c r="A5" s="3" t="str">
        <f>"140503"</f>
        <v>140503</v>
      </c>
      <c r="B5" s="3" t="s">
        <v>13</v>
      </c>
      <c r="C5" s="4">
        <v>5089</v>
      </c>
      <c r="D5" s="4">
        <v>3962</v>
      </c>
      <c r="E5" s="4">
        <v>3857</v>
      </c>
      <c r="F5" s="4">
        <v>105</v>
      </c>
      <c r="G5" s="4">
        <v>1</v>
      </c>
      <c r="H5" s="4">
        <v>0</v>
      </c>
      <c r="I5" s="4">
        <v>4</v>
      </c>
      <c r="J5" s="4">
        <v>0</v>
      </c>
      <c r="K5" s="4">
        <v>0</v>
      </c>
    </row>
    <row r="6" spans="1:11" x14ac:dyDescent="0.3">
      <c r="A6" s="3" t="str">
        <f>"140504"</f>
        <v>140504</v>
      </c>
      <c r="B6" s="3" t="s">
        <v>14</v>
      </c>
      <c r="C6" s="4">
        <v>51157</v>
      </c>
      <c r="D6" s="4">
        <v>39175</v>
      </c>
      <c r="E6" s="4">
        <v>38346</v>
      </c>
      <c r="F6" s="4">
        <v>829</v>
      </c>
      <c r="G6" s="4">
        <v>10</v>
      </c>
      <c r="H6" s="4">
        <v>2</v>
      </c>
      <c r="I6" s="4">
        <v>58</v>
      </c>
      <c r="J6" s="4">
        <v>0</v>
      </c>
      <c r="K6" s="4">
        <v>0</v>
      </c>
    </row>
    <row r="7" spans="1:11" x14ac:dyDescent="0.3">
      <c r="A7" s="3" t="str">
        <f>"140505"</f>
        <v>140505</v>
      </c>
      <c r="B7" s="3" t="s">
        <v>15</v>
      </c>
      <c r="C7" s="4">
        <v>13271</v>
      </c>
      <c r="D7" s="4">
        <v>10258</v>
      </c>
      <c r="E7" s="4">
        <v>10006</v>
      </c>
      <c r="F7" s="4">
        <v>252</v>
      </c>
      <c r="G7" s="4">
        <v>0</v>
      </c>
      <c r="H7" s="4">
        <v>0</v>
      </c>
      <c r="I7" s="4">
        <v>15</v>
      </c>
      <c r="J7" s="4">
        <v>0</v>
      </c>
      <c r="K7" s="4">
        <v>0</v>
      </c>
    </row>
    <row r="8" spans="1:11" x14ac:dyDescent="0.3">
      <c r="A8" s="3" t="str">
        <f>"140506"</f>
        <v>140506</v>
      </c>
      <c r="B8" s="3" t="s">
        <v>16</v>
      </c>
      <c r="C8" s="4">
        <v>10823</v>
      </c>
      <c r="D8" s="4">
        <v>8355</v>
      </c>
      <c r="E8" s="4">
        <v>7802</v>
      </c>
      <c r="F8" s="4">
        <v>549</v>
      </c>
      <c r="G8" s="4">
        <v>0</v>
      </c>
      <c r="H8" s="4">
        <v>0</v>
      </c>
      <c r="I8" s="4">
        <v>12</v>
      </c>
      <c r="J8" s="4">
        <v>0</v>
      </c>
      <c r="K8" s="4">
        <v>0</v>
      </c>
    </row>
    <row r="9" spans="1:11" x14ac:dyDescent="0.3">
      <c r="A9" s="3" t="s">
        <v>17</v>
      </c>
      <c r="B9" s="3"/>
      <c r="C9" s="4">
        <v>122191</v>
      </c>
      <c r="D9" s="4">
        <v>96816</v>
      </c>
      <c r="E9" s="4">
        <v>92325</v>
      </c>
      <c r="F9" s="4">
        <v>4491</v>
      </c>
      <c r="G9" s="4">
        <v>11</v>
      </c>
      <c r="H9" s="4">
        <v>2</v>
      </c>
      <c r="I9" s="4">
        <v>143</v>
      </c>
      <c r="J9" s="4">
        <v>0</v>
      </c>
      <c r="K9" s="4">
        <v>0</v>
      </c>
    </row>
    <row r="10" spans="1:11" x14ac:dyDescent="0.3">
      <c r="A10" s="3" t="str">
        <f>"140801"</f>
        <v>140801</v>
      </c>
      <c r="B10" s="3" t="s">
        <v>18</v>
      </c>
      <c r="C10" s="4">
        <v>48586</v>
      </c>
      <c r="D10" s="4">
        <v>39479</v>
      </c>
      <c r="E10" s="4">
        <v>38642</v>
      </c>
      <c r="F10" s="4">
        <v>837</v>
      </c>
      <c r="G10" s="4">
        <v>6</v>
      </c>
      <c r="H10" s="4">
        <v>1</v>
      </c>
      <c r="I10" s="4">
        <v>73</v>
      </c>
      <c r="J10" s="4">
        <v>0</v>
      </c>
      <c r="K10" s="4">
        <v>0</v>
      </c>
    </row>
    <row r="11" spans="1:11" x14ac:dyDescent="0.3">
      <c r="A11" s="3" t="str">
        <f>"140802"</f>
        <v>140802</v>
      </c>
      <c r="B11" s="3" t="s">
        <v>19</v>
      </c>
      <c r="C11" s="4">
        <v>20682</v>
      </c>
      <c r="D11" s="4">
        <v>16152</v>
      </c>
      <c r="E11" s="4">
        <v>15226</v>
      </c>
      <c r="F11" s="4">
        <v>926</v>
      </c>
      <c r="G11" s="4">
        <v>3</v>
      </c>
      <c r="H11" s="4">
        <v>0</v>
      </c>
      <c r="I11" s="4">
        <v>20</v>
      </c>
      <c r="J11" s="4">
        <v>0</v>
      </c>
      <c r="K11" s="4">
        <v>0</v>
      </c>
    </row>
    <row r="12" spans="1:11" x14ac:dyDescent="0.3">
      <c r="A12" s="3" t="str">
        <f>"140803"</f>
        <v>140803</v>
      </c>
      <c r="B12" s="3" t="s">
        <v>20</v>
      </c>
      <c r="C12" s="4">
        <v>15926</v>
      </c>
      <c r="D12" s="4">
        <v>12627</v>
      </c>
      <c r="E12" s="4">
        <v>11626</v>
      </c>
      <c r="F12" s="4">
        <v>1001</v>
      </c>
      <c r="G12" s="4">
        <v>1</v>
      </c>
      <c r="H12" s="4">
        <v>0</v>
      </c>
      <c r="I12" s="4">
        <v>12</v>
      </c>
      <c r="J12" s="4">
        <v>0</v>
      </c>
      <c r="K12" s="4">
        <v>0</v>
      </c>
    </row>
    <row r="13" spans="1:11" x14ac:dyDescent="0.3">
      <c r="A13" s="3" t="str">
        <f>"140804"</f>
        <v>140804</v>
      </c>
      <c r="B13" s="3" t="s">
        <v>21</v>
      </c>
      <c r="C13" s="4">
        <v>17734</v>
      </c>
      <c r="D13" s="4">
        <v>14072</v>
      </c>
      <c r="E13" s="4">
        <v>12982</v>
      </c>
      <c r="F13" s="4">
        <v>1090</v>
      </c>
      <c r="G13" s="4">
        <v>0</v>
      </c>
      <c r="H13" s="4">
        <v>1</v>
      </c>
      <c r="I13" s="4">
        <v>19</v>
      </c>
      <c r="J13" s="4">
        <v>0</v>
      </c>
      <c r="K13" s="4">
        <v>0</v>
      </c>
    </row>
    <row r="14" spans="1:11" x14ac:dyDescent="0.3">
      <c r="A14" s="3" t="str">
        <f>"140805"</f>
        <v>140805</v>
      </c>
      <c r="B14" s="3" t="s">
        <v>22</v>
      </c>
      <c r="C14" s="4">
        <v>19263</v>
      </c>
      <c r="D14" s="4">
        <v>14486</v>
      </c>
      <c r="E14" s="4">
        <v>13849</v>
      </c>
      <c r="F14" s="4">
        <v>637</v>
      </c>
      <c r="G14" s="4">
        <v>1</v>
      </c>
      <c r="H14" s="4">
        <v>0</v>
      </c>
      <c r="I14" s="4">
        <v>19</v>
      </c>
      <c r="J14" s="4">
        <v>0</v>
      </c>
      <c r="K14" s="4">
        <v>0</v>
      </c>
    </row>
    <row r="15" spans="1:11" x14ac:dyDescent="0.3">
      <c r="A15" s="3" t="s">
        <v>23</v>
      </c>
      <c r="B15" s="3"/>
      <c r="C15" s="4">
        <v>75827</v>
      </c>
      <c r="D15" s="4">
        <v>61664</v>
      </c>
      <c r="E15" s="4">
        <v>59148</v>
      </c>
      <c r="F15" s="4">
        <v>2516</v>
      </c>
      <c r="G15" s="4">
        <v>4</v>
      </c>
      <c r="H15" s="4">
        <v>1</v>
      </c>
      <c r="I15" s="4">
        <v>110</v>
      </c>
      <c r="J15" s="4">
        <v>0</v>
      </c>
      <c r="K15" s="4">
        <v>0</v>
      </c>
    </row>
    <row r="16" spans="1:11" x14ac:dyDescent="0.3">
      <c r="A16" s="3" t="str">
        <f>"141401"</f>
        <v>141401</v>
      </c>
      <c r="B16" s="3" t="s">
        <v>24</v>
      </c>
      <c r="C16" s="4">
        <v>26255</v>
      </c>
      <c r="D16" s="4">
        <v>21323</v>
      </c>
      <c r="E16" s="4">
        <v>20831</v>
      </c>
      <c r="F16" s="4">
        <v>492</v>
      </c>
      <c r="G16" s="4">
        <v>1</v>
      </c>
      <c r="H16" s="4">
        <v>0</v>
      </c>
      <c r="I16" s="4">
        <v>24</v>
      </c>
      <c r="J16" s="4">
        <v>0</v>
      </c>
      <c r="K16" s="4">
        <v>0</v>
      </c>
    </row>
    <row r="17" spans="1:11" x14ac:dyDescent="0.3">
      <c r="A17" s="3" t="str">
        <f>"141402"</f>
        <v>141402</v>
      </c>
      <c r="B17" s="3" t="s">
        <v>25</v>
      </c>
      <c r="C17" s="4">
        <v>10177</v>
      </c>
      <c r="D17" s="4">
        <v>8310</v>
      </c>
      <c r="E17" s="4">
        <v>7616</v>
      </c>
      <c r="F17" s="4">
        <v>694</v>
      </c>
      <c r="G17" s="4">
        <v>1</v>
      </c>
      <c r="H17" s="4">
        <v>1</v>
      </c>
      <c r="I17" s="4">
        <v>8</v>
      </c>
      <c r="J17" s="4">
        <v>0</v>
      </c>
      <c r="K17" s="4">
        <v>0</v>
      </c>
    </row>
    <row r="18" spans="1:11" x14ac:dyDescent="0.3">
      <c r="A18" s="3" t="str">
        <f>"141403"</f>
        <v>141403</v>
      </c>
      <c r="B18" s="3" t="s">
        <v>26</v>
      </c>
      <c r="C18" s="4">
        <v>5601</v>
      </c>
      <c r="D18" s="4">
        <v>4559</v>
      </c>
      <c r="E18" s="4">
        <v>4179</v>
      </c>
      <c r="F18" s="4">
        <v>380</v>
      </c>
      <c r="G18" s="4">
        <v>0</v>
      </c>
      <c r="H18" s="4">
        <v>0</v>
      </c>
      <c r="I18" s="4">
        <v>5</v>
      </c>
      <c r="J18" s="4">
        <v>0</v>
      </c>
      <c r="K18" s="4">
        <v>0</v>
      </c>
    </row>
    <row r="19" spans="1:11" x14ac:dyDescent="0.3">
      <c r="A19" s="3" t="str">
        <f>"141404"</f>
        <v>141404</v>
      </c>
      <c r="B19" s="3" t="s">
        <v>27</v>
      </c>
      <c r="C19" s="4">
        <v>18981</v>
      </c>
      <c r="D19" s="4">
        <v>15262</v>
      </c>
      <c r="E19" s="4">
        <v>14950</v>
      </c>
      <c r="F19" s="4">
        <v>312</v>
      </c>
      <c r="G19" s="4">
        <v>0</v>
      </c>
      <c r="H19" s="4">
        <v>0</v>
      </c>
      <c r="I19" s="4">
        <v>47</v>
      </c>
      <c r="J19" s="4">
        <v>0</v>
      </c>
      <c r="K19" s="4">
        <v>0</v>
      </c>
    </row>
    <row r="20" spans="1:11" x14ac:dyDescent="0.3">
      <c r="A20" s="3" t="str">
        <f>"141405"</f>
        <v>141405</v>
      </c>
      <c r="B20" s="3" t="s">
        <v>28</v>
      </c>
      <c r="C20" s="4">
        <v>8942</v>
      </c>
      <c r="D20" s="4">
        <v>7320</v>
      </c>
      <c r="E20" s="4">
        <v>7045</v>
      </c>
      <c r="F20" s="4">
        <v>275</v>
      </c>
      <c r="G20" s="4">
        <v>2</v>
      </c>
      <c r="H20" s="4">
        <v>0</v>
      </c>
      <c r="I20" s="4">
        <v>16</v>
      </c>
      <c r="J20" s="4">
        <v>0</v>
      </c>
      <c r="K20" s="4">
        <v>0</v>
      </c>
    </row>
    <row r="21" spans="1:11" x14ac:dyDescent="0.3">
      <c r="A21" s="3" t="str">
        <f>"141406"</f>
        <v>141406</v>
      </c>
      <c r="B21" s="3" t="s">
        <v>29</v>
      </c>
      <c r="C21" s="4">
        <v>5871</v>
      </c>
      <c r="D21" s="4">
        <v>4890</v>
      </c>
      <c r="E21" s="4">
        <v>4527</v>
      </c>
      <c r="F21" s="4">
        <v>363</v>
      </c>
      <c r="G21" s="4">
        <v>0</v>
      </c>
      <c r="H21" s="4">
        <v>0</v>
      </c>
      <c r="I21" s="4">
        <v>10</v>
      </c>
      <c r="J21" s="4">
        <v>0</v>
      </c>
      <c r="K21" s="4">
        <v>0</v>
      </c>
    </row>
    <row r="22" spans="1:11" x14ac:dyDescent="0.3">
      <c r="A22" s="3" t="s">
        <v>30</v>
      </c>
      <c r="B22" s="3"/>
      <c r="C22" s="4">
        <v>120086</v>
      </c>
      <c r="D22" s="4">
        <v>96030</v>
      </c>
      <c r="E22" s="4">
        <v>93576</v>
      </c>
      <c r="F22" s="4">
        <v>2453</v>
      </c>
      <c r="G22" s="4">
        <v>17</v>
      </c>
      <c r="H22" s="4">
        <v>0</v>
      </c>
      <c r="I22" s="4">
        <v>156</v>
      </c>
      <c r="J22" s="4">
        <v>0</v>
      </c>
      <c r="K22" s="4">
        <v>0</v>
      </c>
    </row>
    <row r="23" spans="1:11" x14ac:dyDescent="0.3">
      <c r="A23" s="3" t="str">
        <f>"141701"</f>
        <v>141701</v>
      </c>
      <c r="B23" s="3" t="s">
        <v>31</v>
      </c>
      <c r="C23" s="4">
        <v>19981</v>
      </c>
      <c r="D23" s="4">
        <v>15763</v>
      </c>
      <c r="E23" s="4">
        <v>15277</v>
      </c>
      <c r="F23" s="4">
        <v>485</v>
      </c>
      <c r="G23" s="4">
        <v>9</v>
      </c>
      <c r="H23" s="4">
        <v>0</v>
      </c>
      <c r="I23" s="4">
        <v>22</v>
      </c>
      <c r="J23" s="4">
        <v>0</v>
      </c>
      <c r="K23" s="4">
        <v>0</v>
      </c>
    </row>
    <row r="24" spans="1:11" x14ac:dyDescent="0.3">
      <c r="A24" s="3" t="str">
        <f>"141702"</f>
        <v>141702</v>
      </c>
      <c r="B24" s="3" t="s">
        <v>32</v>
      </c>
      <c r="C24" s="4">
        <v>40291</v>
      </c>
      <c r="D24" s="4">
        <v>33147</v>
      </c>
      <c r="E24" s="4">
        <v>32402</v>
      </c>
      <c r="F24" s="4">
        <v>745</v>
      </c>
      <c r="G24" s="4">
        <v>3</v>
      </c>
      <c r="H24" s="4">
        <v>0</v>
      </c>
      <c r="I24" s="4">
        <v>61</v>
      </c>
      <c r="J24" s="4">
        <v>0</v>
      </c>
      <c r="K24" s="4">
        <v>0</v>
      </c>
    </row>
    <row r="25" spans="1:11" x14ac:dyDescent="0.3">
      <c r="A25" s="3" t="str">
        <f>"141703"</f>
        <v>141703</v>
      </c>
      <c r="B25" s="3" t="s">
        <v>33</v>
      </c>
      <c r="C25" s="4">
        <v>11433</v>
      </c>
      <c r="D25" s="4">
        <v>9149</v>
      </c>
      <c r="E25" s="4">
        <v>9001</v>
      </c>
      <c r="F25" s="4">
        <v>148</v>
      </c>
      <c r="G25" s="4">
        <v>0</v>
      </c>
      <c r="H25" s="4">
        <v>0</v>
      </c>
      <c r="I25" s="4">
        <v>13</v>
      </c>
      <c r="J25" s="4">
        <v>0</v>
      </c>
      <c r="K25" s="4">
        <v>0</v>
      </c>
    </row>
    <row r="26" spans="1:11" x14ac:dyDescent="0.3">
      <c r="A26" s="3" t="str">
        <f>"141704"</f>
        <v>141704</v>
      </c>
      <c r="B26" s="3" t="s">
        <v>34</v>
      </c>
      <c r="C26" s="4">
        <v>15195</v>
      </c>
      <c r="D26" s="4">
        <v>12318</v>
      </c>
      <c r="E26" s="4">
        <v>12110</v>
      </c>
      <c r="F26" s="4">
        <v>208</v>
      </c>
      <c r="G26" s="4">
        <v>1</v>
      </c>
      <c r="H26" s="4">
        <v>0</v>
      </c>
      <c r="I26" s="4">
        <v>21</v>
      </c>
      <c r="J26" s="4">
        <v>0</v>
      </c>
      <c r="K26" s="4">
        <v>0</v>
      </c>
    </row>
    <row r="27" spans="1:11" x14ac:dyDescent="0.3">
      <c r="A27" s="3" t="str">
        <f>"141705"</f>
        <v>141705</v>
      </c>
      <c r="B27" s="3" t="s">
        <v>35</v>
      </c>
      <c r="C27" s="4">
        <v>8235</v>
      </c>
      <c r="D27" s="4">
        <v>6478</v>
      </c>
      <c r="E27" s="4">
        <v>6348</v>
      </c>
      <c r="F27" s="4">
        <v>130</v>
      </c>
      <c r="G27" s="4">
        <v>1</v>
      </c>
      <c r="H27" s="4">
        <v>0</v>
      </c>
      <c r="I27" s="4">
        <v>10</v>
      </c>
      <c r="J27" s="4">
        <v>0</v>
      </c>
      <c r="K27" s="4">
        <v>0</v>
      </c>
    </row>
    <row r="28" spans="1:11" x14ac:dyDescent="0.3">
      <c r="A28" s="3" t="str">
        <f>"141706"</f>
        <v>141706</v>
      </c>
      <c r="B28" s="3" t="s">
        <v>36</v>
      </c>
      <c r="C28" s="4">
        <v>3703</v>
      </c>
      <c r="D28" s="4">
        <v>2883</v>
      </c>
      <c r="E28" s="4">
        <v>2829</v>
      </c>
      <c r="F28" s="4">
        <v>54</v>
      </c>
      <c r="G28" s="4">
        <v>0</v>
      </c>
      <c r="H28" s="4">
        <v>0</v>
      </c>
      <c r="I28" s="4">
        <v>8</v>
      </c>
      <c r="J28" s="4">
        <v>0</v>
      </c>
      <c r="K28" s="4">
        <v>0</v>
      </c>
    </row>
    <row r="29" spans="1:11" x14ac:dyDescent="0.3">
      <c r="A29" s="3" t="str">
        <f>"141707"</f>
        <v>141707</v>
      </c>
      <c r="B29" s="3" t="s">
        <v>37</v>
      </c>
      <c r="C29" s="4">
        <v>6250</v>
      </c>
      <c r="D29" s="4">
        <v>4951</v>
      </c>
      <c r="E29" s="4">
        <v>4881</v>
      </c>
      <c r="F29" s="4">
        <v>70</v>
      </c>
      <c r="G29" s="4">
        <v>0</v>
      </c>
      <c r="H29" s="4">
        <v>0</v>
      </c>
      <c r="I29" s="4">
        <v>8</v>
      </c>
      <c r="J29" s="4">
        <v>0</v>
      </c>
      <c r="K29" s="4">
        <v>0</v>
      </c>
    </row>
    <row r="30" spans="1:11" x14ac:dyDescent="0.3">
      <c r="A30" s="3" t="str">
        <f>"141708"</f>
        <v>141708</v>
      </c>
      <c r="B30" s="3" t="s">
        <v>38</v>
      </c>
      <c r="C30" s="4">
        <v>14998</v>
      </c>
      <c r="D30" s="4">
        <v>11341</v>
      </c>
      <c r="E30" s="4">
        <v>10728</v>
      </c>
      <c r="F30" s="4">
        <v>613</v>
      </c>
      <c r="G30" s="4">
        <v>3</v>
      </c>
      <c r="H30" s="4">
        <v>0</v>
      </c>
      <c r="I30" s="4">
        <v>13</v>
      </c>
      <c r="J30" s="4">
        <v>0</v>
      </c>
      <c r="K30" s="4">
        <v>0</v>
      </c>
    </row>
    <row r="31" spans="1:11" x14ac:dyDescent="0.3">
      <c r="A31" s="3" t="s">
        <v>39</v>
      </c>
      <c r="B31" s="3"/>
      <c r="C31" s="4">
        <v>192345</v>
      </c>
      <c r="D31" s="4">
        <v>150037</v>
      </c>
      <c r="E31" s="4">
        <v>142760</v>
      </c>
      <c r="F31" s="4">
        <v>7277</v>
      </c>
      <c r="G31" s="4">
        <v>64</v>
      </c>
      <c r="H31" s="4">
        <v>2</v>
      </c>
      <c r="I31" s="4">
        <v>308</v>
      </c>
      <c r="J31" s="4">
        <v>0</v>
      </c>
      <c r="K31" s="4">
        <v>0</v>
      </c>
    </row>
    <row r="32" spans="1:11" x14ac:dyDescent="0.3">
      <c r="A32" s="3" t="str">
        <f>"141801"</f>
        <v>141801</v>
      </c>
      <c r="B32" s="3" t="s">
        <v>40</v>
      </c>
      <c r="C32" s="4">
        <v>26777</v>
      </c>
      <c r="D32" s="4">
        <v>21451</v>
      </c>
      <c r="E32" s="4">
        <v>20815</v>
      </c>
      <c r="F32" s="4">
        <v>636</v>
      </c>
      <c r="G32" s="4">
        <v>4</v>
      </c>
      <c r="H32" s="4">
        <v>0</v>
      </c>
      <c r="I32" s="4">
        <v>80</v>
      </c>
      <c r="J32" s="4">
        <v>0</v>
      </c>
      <c r="K32" s="4">
        <v>0</v>
      </c>
    </row>
    <row r="33" spans="1:11" x14ac:dyDescent="0.3">
      <c r="A33" s="3" t="str">
        <f>"141802"</f>
        <v>141802</v>
      </c>
      <c r="B33" s="3" t="s">
        <v>41</v>
      </c>
      <c r="C33" s="4">
        <v>23221</v>
      </c>
      <c r="D33" s="4">
        <v>19136</v>
      </c>
      <c r="E33" s="4">
        <v>18142</v>
      </c>
      <c r="F33" s="4">
        <v>994</v>
      </c>
      <c r="G33" s="4">
        <v>22</v>
      </c>
      <c r="H33" s="4">
        <v>0</v>
      </c>
      <c r="I33" s="4">
        <v>90</v>
      </c>
      <c r="J33" s="4">
        <v>0</v>
      </c>
      <c r="K33" s="4">
        <v>0</v>
      </c>
    </row>
    <row r="34" spans="1:11" x14ac:dyDescent="0.3">
      <c r="A34" s="3" t="str">
        <f>"141803"</f>
        <v>141803</v>
      </c>
      <c r="B34" s="3" t="s">
        <v>42</v>
      </c>
      <c r="C34" s="4">
        <v>35404</v>
      </c>
      <c r="D34" s="4">
        <v>25558</v>
      </c>
      <c r="E34" s="4">
        <v>24020</v>
      </c>
      <c r="F34" s="4">
        <v>1538</v>
      </c>
      <c r="G34" s="4">
        <v>13</v>
      </c>
      <c r="H34" s="4">
        <v>1</v>
      </c>
      <c r="I34" s="4">
        <v>25</v>
      </c>
      <c r="J34" s="4">
        <v>0</v>
      </c>
      <c r="K34" s="4">
        <v>0</v>
      </c>
    </row>
    <row r="35" spans="1:11" x14ac:dyDescent="0.3">
      <c r="A35" s="3" t="str">
        <f>"141804"</f>
        <v>141804</v>
      </c>
      <c r="B35" s="3" t="s">
        <v>43</v>
      </c>
      <c r="C35" s="4">
        <v>82609</v>
      </c>
      <c r="D35" s="4">
        <v>64646</v>
      </c>
      <c r="E35" s="4">
        <v>61621</v>
      </c>
      <c r="F35" s="4">
        <v>3025</v>
      </c>
      <c r="G35" s="4">
        <v>23</v>
      </c>
      <c r="H35" s="4">
        <v>1</v>
      </c>
      <c r="I35" s="4">
        <v>95</v>
      </c>
      <c r="J35" s="4">
        <v>0</v>
      </c>
      <c r="K35" s="4">
        <v>0</v>
      </c>
    </row>
    <row r="36" spans="1:11" x14ac:dyDescent="0.3">
      <c r="A36" s="3" t="str">
        <f>"141805"</f>
        <v>141805</v>
      </c>
      <c r="B36" s="3" t="s">
        <v>44</v>
      </c>
      <c r="C36" s="4">
        <v>12411</v>
      </c>
      <c r="D36" s="4">
        <v>9748</v>
      </c>
      <c r="E36" s="4">
        <v>9211</v>
      </c>
      <c r="F36" s="4">
        <v>537</v>
      </c>
      <c r="G36" s="4">
        <v>0</v>
      </c>
      <c r="H36" s="4">
        <v>0</v>
      </c>
      <c r="I36" s="4">
        <v>6</v>
      </c>
      <c r="J36" s="4">
        <v>0</v>
      </c>
      <c r="K36" s="4">
        <v>0</v>
      </c>
    </row>
    <row r="37" spans="1:11" x14ac:dyDescent="0.3">
      <c r="A37" s="3" t="str">
        <f>"141806"</f>
        <v>141806</v>
      </c>
      <c r="B37" s="3" t="s">
        <v>45</v>
      </c>
      <c r="C37" s="4">
        <v>11923</v>
      </c>
      <c r="D37" s="4">
        <v>9498</v>
      </c>
      <c r="E37" s="4">
        <v>8951</v>
      </c>
      <c r="F37" s="4">
        <v>547</v>
      </c>
      <c r="G37" s="4">
        <v>2</v>
      </c>
      <c r="H37" s="4">
        <v>0</v>
      </c>
      <c r="I37" s="4">
        <v>12</v>
      </c>
      <c r="J37" s="4">
        <v>0</v>
      </c>
      <c r="K37" s="4">
        <v>0</v>
      </c>
    </row>
    <row r="38" spans="1:11" x14ac:dyDescent="0.3">
      <c r="A38" s="3" t="s">
        <v>46</v>
      </c>
      <c r="B38" s="3"/>
      <c r="C38" s="4">
        <v>163495</v>
      </c>
      <c r="D38" s="4">
        <v>129345</v>
      </c>
      <c r="E38" s="4">
        <v>124354</v>
      </c>
      <c r="F38" s="4">
        <v>4991</v>
      </c>
      <c r="G38" s="4">
        <v>50</v>
      </c>
      <c r="H38" s="4">
        <v>2</v>
      </c>
      <c r="I38" s="4">
        <v>263</v>
      </c>
      <c r="J38" s="4">
        <v>0</v>
      </c>
      <c r="K38" s="4">
        <v>0</v>
      </c>
    </row>
    <row r="39" spans="1:11" x14ac:dyDescent="0.3">
      <c r="A39" s="3" t="str">
        <f>"142101"</f>
        <v>142101</v>
      </c>
      <c r="B39" s="3" t="s">
        <v>47</v>
      </c>
      <c r="C39" s="4">
        <v>20381</v>
      </c>
      <c r="D39" s="4">
        <v>16807</v>
      </c>
      <c r="E39" s="4">
        <v>16424</v>
      </c>
      <c r="F39" s="4">
        <v>383</v>
      </c>
      <c r="G39" s="4">
        <v>2</v>
      </c>
      <c r="H39" s="4">
        <v>0</v>
      </c>
      <c r="I39" s="4">
        <v>34</v>
      </c>
      <c r="J39" s="4">
        <v>0</v>
      </c>
      <c r="K39" s="4">
        <v>0</v>
      </c>
    </row>
    <row r="40" spans="1:11" x14ac:dyDescent="0.3">
      <c r="A40" s="3" t="str">
        <f>"142102"</f>
        <v>142102</v>
      </c>
      <c r="B40" s="3" t="s">
        <v>48</v>
      </c>
      <c r="C40" s="4">
        <v>57868</v>
      </c>
      <c r="D40" s="4">
        <v>45941</v>
      </c>
      <c r="E40" s="4">
        <v>44732</v>
      </c>
      <c r="F40" s="4">
        <v>1209</v>
      </c>
      <c r="G40" s="4">
        <v>8</v>
      </c>
      <c r="H40" s="4">
        <v>0</v>
      </c>
      <c r="I40" s="4">
        <v>118</v>
      </c>
      <c r="J40" s="4">
        <v>0</v>
      </c>
      <c r="K40" s="4">
        <v>0</v>
      </c>
    </row>
    <row r="41" spans="1:11" x14ac:dyDescent="0.3">
      <c r="A41" s="3" t="str">
        <f>"142103"</f>
        <v>142103</v>
      </c>
      <c r="B41" s="3" t="s">
        <v>49</v>
      </c>
      <c r="C41" s="4">
        <v>26261</v>
      </c>
      <c r="D41" s="4">
        <v>20833</v>
      </c>
      <c r="E41" s="4">
        <v>19927</v>
      </c>
      <c r="F41" s="4">
        <v>906</v>
      </c>
      <c r="G41" s="4">
        <v>7</v>
      </c>
      <c r="H41" s="4">
        <v>0</v>
      </c>
      <c r="I41" s="4">
        <v>63</v>
      </c>
      <c r="J41" s="4">
        <v>0</v>
      </c>
      <c r="K41" s="4">
        <v>0</v>
      </c>
    </row>
    <row r="42" spans="1:11" x14ac:dyDescent="0.3">
      <c r="A42" s="3" t="str">
        <f>"142104"</f>
        <v>142104</v>
      </c>
      <c r="B42" s="3" t="s">
        <v>50</v>
      </c>
      <c r="C42" s="4">
        <v>18446</v>
      </c>
      <c r="D42" s="4">
        <v>14650</v>
      </c>
      <c r="E42" s="4">
        <v>14059</v>
      </c>
      <c r="F42" s="4">
        <v>591</v>
      </c>
      <c r="G42" s="4">
        <v>15</v>
      </c>
      <c r="H42" s="4">
        <v>2</v>
      </c>
      <c r="I42" s="4">
        <v>14</v>
      </c>
      <c r="J42" s="4">
        <v>0</v>
      </c>
      <c r="K42" s="4">
        <v>0</v>
      </c>
    </row>
    <row r="43" spans="1:11" x14ac:dyDescent="0.3">
      <c r="A43" s="3" t="str">
        <f>"142105"</f>
        <v>142105</v>
      </c>
      <c r="B43" s="3" t="s">
        <v>51</v>
      </c>
      <c r="C43" s="4">
        <v>17169</v>
      </c>
      <c r="D43" s="4">
        <v>12951</v>
      </c>
      <c r="E43" s="4">
        <v>11851</v>
      </c>
      <c r="F43" s="4">
        <v>1100</v>
      </c>
      <c r="G43" s="4">
        <v>11</v>
      </c>
      <c r="H43" s="4">
        <v>0</v>
      </c>
      <c r="I43" s="4">
        <v>13</v>
      </c>
      <c r="J43" s="4">
        <v>0</v>
      </c>
      <c r="K43" s="4">
        <v>0</v>
      </c>
    </row>
    <row r="44" spans="1:11" x14ac:dyDescent="0.3">
      <c r="A44" s="3" t="str">
        <f>"142106"</f>
        <v>142106</v>
      </c>
      <c r="B44" s="3" t="s">
        <v>52</v>
      </c>
      <c r="C44" s="4">
        <v>23370</v>
      </c>
      <c r="D44" s="4">
        <v>18163</v>
      </c>
      <c r="E44" s="4">
        <v>17361</v>
      </c>
      <c r="F44" s="4">
        <v>802</v>
      </c>
      <c r="G44" s="4">
        <v>7</v>
      </c>
      <c r="H44" s="4">
        <v>0</v>
      </c>
      <c r="I44" s="4">
        <v>21</v>
      </c>
      <c r="J44" s="4">
        <v>0</v>
      </c>
      <c r="K44" s="4">
        <v>0</v>
      </c>
    </row>
    <row r="45" spans="1:11" x14ac:dyDescent="0.3">
      <c r="A45" s="3" t="s">
        <v>53</v>
      </c>
      <c r="B45" s="3"/>
      <c r="C45" s="4">
        <v>124038</v>
      </c>
      <c r="D45" s="4">
        <v>97476</v>
      </c>
      <c r="E45" s="4">
        <v>93117</v>
      </c>
      <c r="F45" s="4">
        <v>4359</v>
      </c>
      <c r="G45" s="4">
        <v>28</v>
      </c>
      <c r="H45" s="4">
        <v>2</v>
      </c>
      <c r="I45" s="4">
        <v>231</v>
      </c>
      <c r="J45" s="4">
        <v>0</v>
      </c>
      <c r="K45" s="4">
        <v>0</v>
      </c>
    </row>
    <row r="46" spans="1:11" x14ac:dyDescent="0.3">
      <c r="A46" s="3" t="str">
        <f>"143201"</f>
        <v>143201</v>
      </c>
      <c r="B46" s="3" t="s">
        <v>54</v>
      </c>
      <c r="C46" s="4">
        <v>21315</v>
      </c>
      <c r="D46" s="4">
        <v>16888</v>
      </c>
      <c r="E46" s="4">
        <v>16561</v>
      </c>
      <c r="F46" s="4">
        <v>327</v>
      </c>
      <c r="G46" s="4">
        <v>0</v>
      </c>
      <c r="H46" s="4">
        <v>0</v>
      </c>
      <c r="I46" s="4">
        <v>81</v>
      </c>
      <c r="J46" s="4">
        <v>0</v>
      </c>
      <c r="K46" s="4">
        <v>0</v>
      </c>
    </row>
    <row r="47" spans="1:11" x14ac:dyDescent="0.3">
      <c r="A47" s="3" t="str">
        <f>"143202"</f>
        <v>143202</v>
      </c>
      <c r="B47" s="3" t="s">
        <v>55</v>
      </c>
      <c r="C47" s="4">
        <v>10297</v>
      </c>
      <c r="D47" s="4">
        <v>8400</v>
      </c>
      <c r="E47" s="4">
        <v>8033</v>
      </c>
      <c r="F47" s="4">
        <v>367</v>
      </c>
      <c r="G47" s="4">
        <v>10</v>
      </c>
      <c r="H47" s="4">
        <v>0</v>
      </c>
      <c r="I47" s="4">
        <v>19</v>
      </c>
      <c r="J47" s="4">
        <v>0</v>
      </c>
      <c r="K47" s="4">
        <v>0</v>
      </c>
    </row>
    <row r="48" spans="1:11" x14ac:dyDescent="0.3">
      <c r="A48" s="3" t="str">
        <f>"143203"</f>
        <v>143203</v>
      </c>
      <c r="B48" s="3" t="s">
        <v>56</v>
      </c>
      <c r="C48" s="4">
        <v>4325</v>
      </c>
      <c r="D48" s="4">
        <v>3526</v>
      </c>
      <c r="E48" s="4">
        <v>3365</v>
      </c>
      <c r="F48" s="4">
        <v>161</v>
      </c>
      <c r="G48" s="4">
        <v>1</v>
      </c>
      <c r="H48" s="4">
        <v>0</v>
      </c>
      <c r="I48" s="4">
        <v>5</v>
      </c>
      <c r="J48" s="4">
        <v>0</v>
      </c>
      <c r="K48" s="4">
        <v>0</v>
      </c>
    </row>
    <row r="49" spans="1:11" x14ac:dyDescent="0.3">
      <c r="A49" s="3" t="str">
        <f>"143204"</f>
        <v>143204</v>
      </c>
      <c r="B49" s="3" t="s">
        <v>57</v>
      </c>
      <c r="C49" s="4">
        <v>10222</v>
      </c>
      <c r="D49" s="4">
        <v>8301</v>
      </c>
      <c r="E49" s="4">
        <v>7863</v>
      </c>
      <c r="F49" s="4">
        <v>438</v>
      </c>
      <c r="G49" s="4">
        <v>0</v>
      </c>
      <c r="H49" s="4">
        <v>0</v>
      </c>
      <c r="I49" s="4">
        <v>7</v>
      </c>
      <c r="J49" s="4">
        <v>0</v>
      </c>
      <c r="K49" s="4">
        <v>0</v>
      </c>
    </row>
    <row r="50" spans="1:11" x14ac:dyDescent="0.3">
      <c r="A50" s="3" t="str">
        <f>"143205"</f>
        <v>143205</v>
      </c>
      <c r="B50" s="3" t="s">
        <v>58</v>
      </c>
      <c r="C50" s="4">
        <v>28737</v>
      </c>
      <c r="D50" s="4">
        <v>22780</v>
      </c>
      <c r="E50" s="4">
        <v>21307</v>
      </c>
      <c r="F50" s="4">
        <v>1473</v>
      </c>
      <c r="G50" s="4">
        <v>13</v>
      </c>
      <c r="H50" s="4">
        <v>0</v>
      </c>
      <c r="I50" s="4">
        <v>74</v>
      </c>
      <c r="J50" s="4">
        <v>0</v>
      </c>
      <c r="K50" s="4">
        <v>0</v>
      </c>
    </row>
    <row r="51" spans="1:11" x14ac:dyDescent="0.3">
      <c r="A51" s="3" t="str">
        <f>"143206"</f>
        <v>143206</v>
      </c>
      <c r="B51" s="3" t="s">
        <v>59</v>
      </c>
      <c r="C51" s="4">
        <v>28027</v>
      </c>
      <c r="D51" s="4">
        <v>21083</v>
      </c>
      <c r="E51" s="4">
        <v>20518</v>
      </c>
      <c r="F51" s="4">
        <v>565</v>
      </c>
      <c r="G51" s="4">
        <v>2</v>
      </c>
      <c r="H51" s="4">
        <v>1</v>
      </c>
      <c r="I51" s="4">
        <v>19</v>
      </c>
      <c r="J51" s="4">
        <v>0</v>
      </c>
      <c r="K51" s="4">
        <v>0</v>
      </c>
    </row>
    <row r="52" spans="1:11" x14ac:dyDescent="0.3">
      <c r="A52" s="3" t="str">
        <f>"143207"</f>
        <v>143207</v>
      </c>
      <c r="B52" s="3" t="s">
        <v>60</v>
      </c>
      <c r="C52" s="4">
        <v>21115</v>
      </c>
      <c r="D52" s="4">
        <v>16498</v>
      </c>
      <c r="E52" s="4">
        <v>15470</v>
      </c>
      <c r="F52" s="4">
        <v>1028</v>
      </c>
      <c r="G52" s="4">
        <v>2</v>
      </c>
      <c r="H52" s="4">
        <v>1</v>
      </c>
      <c r="I52" s="4">
        <v>26</v>
      </c>
      <c r="J52" s="4">
        <v>0</v>
      </c>
      <c r="K52" s="4">
        <v>0</v>
      </c>
    </row>
    <row r="53" spans="1:11" x14ac:dyDescent="0.3">
      <c r="A53" s="3" t="s">
        <v>61</v>
      </c>
      <c r="B53" s="3"/>
      <c r="C53" s="4">
        <v>253802</v>
      </c>
      <c r="D53" s="4">
        <v>195931</v>
      </c>
      <c r="E53" s="4">
        <v>190285</v>
      </c>
      <c r="F53" s="4">
        <v>5646</v>
      </c>
      <c r="G53" s="4">
        <v>23</v>
      </c>
      <c r="H53" s="4">
        <v>0</v>
      </c>
      <c r="I53" s="4">
        <v>281</v>
      </c>
      <c r="J53" s="4">
        <v>0</v>
      </c>
      <c r="K53" s="4">
        <v>0</v>
      </c>
    </row>
    <row r="54" spans="1:11" x14ac:dyDescent="0.3">
      <c r="A54" s="3" t="str">
        <f>"143401"</f>
        <v>143401</v>
      </c>
      <c r="B54" s="3" t="s">
        <v>62</v>
      </c>
      <c r="C54" s="4">
        <v>26280</v>
      </c>
      <c r="D54" s="4">
        <v>19725</v>
      </c>
      <c r="E54" s="4">
        <v>19166</v>
      </c>
      <c r="F54" s="4">
        <v>559</v>
      </c>
      <c r="G54" s="4">
        <v>4</v>
      </c>
      <c r="H54" s="4">
        <v>0</v>
      </c>
      <c r="I54" s="4">
        <v>17</v>
      </c>
      <c r="J54" s="4">
        <v>0</v>
      </c>
      <c r="K54" s="4">
        <v>0</v>
      </c>
    </row>
    <row r="55" spans="1:11" x14ac:dyDescent="0.3">
      <c r="A55" s="3" t="str">
        <f>"143402"</f>
        <v>143402</v>
      </c>
      <c r="B55" s="3" t="s">
        <v>63</v>
      </c>
      <c r="C55" s="4">
        <v>39489</v>
      </c>
      <c r="D55" s="4">
        <v>29284</v>
      </c>
      <c r="E55" s="4">
        <v>28266</v>
      </c>
      <c r="F55" s="4">
        <v>1018</v>
      </c>
      <c r="G55" s="4">
        <v>2</v>
      </c>
      <c r="H55" s="4">
        <v>0</v>
      </c>
      <c r="I55" s="4">
        <v>28</v>
      </c>
      <c r="J55" s="4">
        <v>0</v>
      </c>
      <c r="K55" s="4">
        <v>0</v>
      </c>
    </row>
    <row r="56" spans="1:11" x14ac:dyDescent="0.3">
      <c r="A56" s="3" t="str">
        <f>"143403"</f>
        <v>143403</v>
      </c>
      <c r="B56" s="3" t="s">
        <v>64</v>
      </c>
      <c r="C56" s="4">
        <v>37352</v>
      </c>
      <c r="D56" s="4">
        <v>27994</v>
      </c>
      <c r="E56" s="4">
        <v>26952</v>
      </c>
      <c r="F56" s="4">
        <v>1042</v>
      </c>
      <c r="G56" s="4">
        <v>4</v>
      </c>
      <c r="H56" s="4">
        <v>0</v>
      </c>
      <c r="I56" s="4">
        <v>25</v>
      </c>
      <c r="J56" s="4">
        <v>0</v>
      </c>
      <c r="K56" s="4">
        <v>0</v>
      </c>
    </row>
    <row r="57" spans="1:11" x14ac:dyDescent="0.3">
      <c r="A57" s="3" t="str">
        <f>"143404"</f>
        <v>143404</v>
      </c>
      <c r="B57" s="3" t="s">
        <v>65</v>
      </c>
      <c r="C57" s="4">
        <v>16715</v>
      </c>
      <c r="D57" s="4">
        <v>13564</v>
      </c>
      <c r="E57" s="4">
        <v>13156</v>
      </c>
      <c r="F57" s="4">
        <v>408</v>
      </c>
      <c r="G57" s="4">
        <v>5</v>
      </c>
      <c r="H57" s="4">
        <v>0</v>
      </c>
      <c r="I57" s="4">
        <v>15</v>
      </c>
      <c r="J57" s="4">
        <v>0</v>
      </c>
      <c r="K57" s="4">
        <v>0</v>
      </c>
    </row>
    <row r="58" spans="1:11" x14ac:dyDescent="0.3">
      <c r="A58" s="3" t="str">
        <f>"143405"</f>
        <v>143405</v>
      </c>
      <c r="B58" s="3" t="s">
        <v>66</v>
      </c>
      <c r="C58" s="4">
        <v>8443</v>
      </c>
      <c r="D58" s="4">
        <v>6540</v>
      </c>
      <c r="E58" s="4">
        <v>6366</v>
      </c>
      <c r="F58" s="4">
        <v>174</v>
      </c>
      <c r="G58" s="4">
        <v>1</v>
      </c>
      <c r="H58" s="4">
        <v>0</v>
      </c>
      <c r="I58" s="4">
        <v>22</v>
      </c>
      <c r="J58" s="4">
        <v>0</v>
      </c>
      <c r="K58" s="4">
        <v>0</v>
      </c>
    </row>
    <row r="59" spans="1:11" x14ac:dyDescent="0.3">
      <c r="A59" s="3" t="str">
        <f>"143406"</f>
        <v>143406</v>
      </c>
      <c r="B59" s="3" t="s">
        <v>67</v>
      </c>
      <c r="C59" s="4">
        <v>7248</v>
      </c>
      <c r="D59" s="4">
        <v>5893</v>
      </c>
      <c r="E59" s="4">
        <v>5653</v>
      </c>
      <c r="F59" s="4">
        <v>240</v>
      </c>
      <c r="G59" s="4">
        <v>0</v>
      </c>
      <c r="H59" s="4">
        <v>0</v>
      </c>
      <c r="I59" s="4">
        <v>5</v>
      </c>
      <c r="J59" s="4">
        <v>0</v>
      </c>
      <c r="K59" s="4">
        <v>0</v>
      </c>
    </row>
    <row r="60" spans="1:11" x14ac:dyDescent="0.3">
      <c r="A60" s="3" t="str">
        <f>"143407"</f>
        <v>143407</v>
      </c>
      <c r="B60" s="3" t="s">
        <v>68</v>
      </c>
      <c r="C60" s="4">
        <v>11333</v>
      </c>
      <c r="D60" s="4">
        <v>8612</v>
      </c>
      <c r="E60" s="4">
        <v>8368</v>
      </c>
      <c r="F60" s="4">
        <v>244</v>
      </c>
      <c r="G60" s="4">
        <v>1</v>
      </c>
      <c r="H60" s="4">
        <v>0</v>
      </c>
      <c r="I60" s="4">
        <v>23</v>
      </c>
      <c r="J60" s="4">
        <v>0</v>
      </c>
      <c r="K60" s="4">
        <v>0</v>
      </c>
    </row>
    <row r="61" spans="1:11" x14ac:dyDescent="0.3">
      <c r="A61" s="3" t="str">
        <f>"143408"</f>
        <v>143408</v>
      </c>
      <c r="B61" s="3" t="s">
        <v>69</v>
      </c>
      <c r="C61" s="4">
        <v>6514</v>
      </c>
      <c r="D61" s="4">
        <v>5063</v>
      </c>
      <c r="E61" s="4">
        <v>4890</v>
      </c>
      <c r="F61" s="4">
        <v>173</v>
      </c>
      <c r="G61" s="4">
        <v>1</v>
      </c>
      <c r="H61" s="4">
        <v>0</v>
      </c>
      <c r="I61" s="4">
        <v>8</v>
      </c>
      <c r="J61" s="4">
        <v>0</v>
      </c>
      <c r="K61" s="4">
        <v>0</v>
      </c>
    </row>
    <row r="62" spans="1:11" x14ac:dyDescent="0.3">
      <c r="A62" s="3" t="str">
        <f>"143409"</f>
        <v>143409</v>
      </c>
      <c r="B62" s="3" t="s">
        <v>70</v>
      </c>
      <c r="C62" s="4">
        <v>29950</v>
      </c>
      <c r="D62" s="4">
        <v>22602</v>
      </c>
      <c r="E62" s="4">
        <v>21828</v>
      </c>
      <c r="F62" s="4">
        <v>774</v>
      </c>
      <c r="G62" s="4">
        <v>0</v>
      </c>
      <c r="H62" s="4">
        <v>0</v>
      </c>
      <c r="I62" s="4">
        <v>45</v>
      </c>
      <c r="J62" s="4">
        <v>0</v>
      </c>
      <c r="K62" s="4">
        <v>0</v>
      </c>
    </row>
    <row r="63" spans="1:11" x14ac:dyDescent="0.3">
      <c r="A63" s="3" t="str">
        <f>"143410"</f>
        <v>143410</v>
      </c>
      <c r="B63" s="3" t="s">
        <v>71</v>
      </c>
      <c r="C63" s="4">
        <v>2669</v>
      </c>
      <c r="D63" s="4">
        <v>2168</v>
      </c>
      <c r="E63" s="4">
        <v>2084</v>
      </c>
      <c r="F63" s="4">
        <v>84</v>
      </c>
      <c r="G63" s="4">
        <v>0</v>
      </c>
      <c r="H63" s="4">
        <v>0</v>
      </c>
      <c r="I63" s="4">
        <v>7</v>
      </c>
      <c r="J63" s="4">
        <v>0</v>
      </c>
      <c r="K63" s="4">
        <v>0</v>
      </c>
    </row>
    <row r="64" spans="1:11" x14ac:dyDescent="0.3">
      <c r="A64" s="3" t="str">
        <f>"143411"</f>
        <v>143411</v>
      </c>
      <c r="B64" s="3" t="s">
        <v>72</v>
      </c>
      <c r="C64" s="4">
        <v>19999</v>
      </c>
      <c r="D64" s="4">
        <v>15861</v>
      </c>
      <c r="E64" s="4">
        <v>15554</v>
      </c>
      <c r="F64" s="4">
        <v>307</v>
      </c>
      <c r="G64" s="4">
        <v>0</v>
      </c>
      <c r="H64" s="4">
        <v>0</v>
      </c>
      <c r="I64" s="4">
        <v>24</v>
      </c>
      <c r="J64" s="4">
        <v>0</v>
      </c>
      <c r="K64" s="4">
        <v>0</v>
      </c>
    </row>
    <row r="65" spans="1:11" x14ac:dyDescent="0.3">
      <c r="A65" s="3" t="str">
        <f>"143412"</f>
        <v>143412</v>
      </c>
      <c r="B65" s="3" t="s">
        <v>73</v>
      </c>
      <c r="C65" s="4">
        <v>47810</v>
      </c>
      <c r="D65" s="4">
        <v>38625</v>
      </c>
      <c r="E65" s="4">
        <v>38002</v>
      </c>
      <c r="F65" s="4">
        <v>623</v>
      </c>
      <c r="G65" s="4">
        <v>5</v>
      </c>
      <c r="H65" s="4">
        <v>0</v>
      </c>
      <c r="I65" s="4">
        <v>62</v>
      </c>
      <c r="J65" s="4">
        <v>0</v>
      </c>
      <c r="K65" s="4">
        <v>0</v>
      </c>
    </row>
    <row r="66" spans="1:11" x14ac:dyDescent="0.3">
      <c r="A66" s="3" t="s">
        <v>74</v>
      </c>
      <c r="B66" s="3"/>
      <c r="C66" s="4">
        <v>1631940</v>
      </c>
      <c r="D66" s="4">
        <v>1321639</v>
      </c>
      <c r="E66" s="4">
        <v>1257704</v>
      </c>
      <c r="F66" s="4">
        <v>63935</v>
      </c>
      <c r="G66" s="4">
        <v>818</v>
      </c>
      <c r="H66" s="4">
        <v>27</v>
      </c>
      <c r="I66" s="4">
        <v>2263</v>
      </c>
      <c r="J66" s="4">
        <v>0</v>
      </c>
      <c r="K66" s="4">
        <v>0</v>
      </c>
    </row>
    <row r="67" spans="1:11" x14ac:dyDescent="0.3">
      <c r="A67" s="3" t="str">
        <f>"146502"</f>
        <v>146502</v>
      </c>
      <c r="B67" s="3" t="s">
        <v>75</v>
      </c>
      <c r="C67" s="4">
        <v>115284</v>
      </c>
      <c r="D67" s="4">
        <v>92228</v>
      </c>
      <c r="E67" s="4">
        <v>88559</v>
      </c>
      <c r="F67" s="4">
        <v>3669</v>
      </c>
      <c r="G67" s="4">
        <v>24</v>
      </c>
      <c r="H67" s="4">
        <v>0</v>
      </c>
      <c r="I67" s="4">
        <v>129</v>
      </c>
      <c r="J67" s="4">
        <v>0</v>
      </c>
      <c r="K67" s="4">
        <v>0</v>
      </c>
    </row>
    <row r="68" spans="1:11" x14ac:dyDescent="0.3">
      <c r="A68" s="3" t="str">
        <f>"146503"</f>
        <v>146503</v>
      </c>
      <c r="B68" s="3" t="s">
        <v>76</v>
      </c>
      <c r="C68" s="4">
        <v>135166</v>
      </c>
      <c r="D68" s="4">
        <v>101447</v>
      </c>
      <c r="E68" s="4">
        <v>97417</v>
      </c>
      <c r="F68" s="4">
        <v>4030</v>
      </c>
      <c r="G68" s="4">
        <v>25</v>
      </c>
      <c r="H68" s="4">
        <v>1</v>
      </c>
      <c r="I68" s="4">
        <v>95</v>
      </c>
      <c r="J68" s="4">
        <v>0</v>
      </c>
      <c r="K68" s="4">
        <v>0</v>
      </c>
    </row>
    <row r="69" spans="1:11" x14ac:dyDescent="0.3">
      <c r="A69" s="3" t="str">
        <f>"146504"</f>
        <v>146504</v>
      </c>
      <c r="B69" s="3" t="s">
        <v>77</v>
      </c>
      <c r="C69" s="4">
        <v>114984</v>
      </c>
      <c r="D69" s="4">
        <v>95904</v>
      </c>
      <c r="E69" s="4">
        <v>91402</v>
      </c>
      <c r="F69" s="4">
        <v>4502</v>
      </c>
      <c r="G69" s="4">
        <v>60</v>
      </c>
      <c r="H69" s="4">
        <v>2</v>
      </c>
      <c r="I69" s="4">
        <v>238</v>
      </c>
      <c r="J69" s="4">
        <v>0</v>
      </c>
      <c r="K69" s="4">
        <v>0</v>
      </c>
    </row>
    <row r="70" spans="1:11" x14ac:dyDescent="0.3">
      <c r="A70" s="3" t="str">
        <f>"146505"</f>
        <v>146505</v>
      </c>
      <c r="B70" s="3" t="s">
        <v>78</v>
      </c>
      <c r="C70" s="4">
        <v>193165</v>
      </c>
      <c r="D70" s="4">
        <v>159614</v>
      </c>
      <c r="E70" s="4">
        <v>151027</v>
      </c>
      <c r="F70" s="4">
        <v>8587</v>
      </c>
      <c r="G70" s="4">
        <v>163</v>
      </c>
      <c r="H70" s="4">
        <v>6</v>
      </c>
      <c r="I70" s="4">
        <v>258</v>
      </c>
      <c r="J70" s="4">
        <v>0</v>
      </c>
      <c r="K70" s="4">
        <v>0</v>
      </c>
    </row>
    <row r="71" spans="1:11" x14ac:dyDescent="0.3">
      <c r="A71" s="3" t="str">
        <f>"146506"</f>
        <v>146506</v>
      </c>
      <c r="B71" s="3" t="s">
        <v>79</v>
      </c>
      <c r="C71" s="4">
        <v>68907</v>
      </c>
      <c r="D71" s="4">
        <v>57427</v>
      </c>
      <c r="E71" s="4">
        <v>54337</v>
      </c>
      <c r="F71" s="4">
        <v>3090</v>
      </c>
      <c r="G71" s="4">
        <v>44</v>
      </c>
      <c r="H71" s="4">
        <v>1</v>
      </c>
      <c r="I71" s="4">
        <v>105</v>
      </c>
      <c r="J71" s="4">
        <v>0</v>
      </c>
      <c r="K71" s="4">
        <v>0</v>
      </c>
    </row>
    <row r="72" spans="1:11" x14ac:dyDescent="0.3">
      <c r="A72" s="3" t="str">
        <f>"146507"</f>
        <v>146507</v>
      </c>
      <c r="B72" s="3" t="s">
        <v>80</v>
      </c>
      <c r="C72" s="4">
        <v>163164</v>
      </c>
      <c r="D72" s="4">
        <v>134173</v>
      </c>
      <c r="E72" s="4">
        <v>129275</v>
      </c>
      <c r="F72" s="4">
        <v>4898</v>
      </c>
      <c r="G72" s="4">
        <v>76</v>
      </c>
      <c r="H72" s="4">
        <v>6</v>
      </c>
      <c r="I72" s="4">
        <v>202</v>
      </c>
      <c r="J72" s="4">
        <v>0</v>
      </c>
      <c r="K72" s="4">
        <v>0</v>
      </c>
    </row>
    <row r="73" spans="1:11" x14ac:dyDescent="0.3">
      <c r="A73" s="3" t="str">
        <f>"146508"</f>
        <v>146508</v>
      </c>
      <c r="B73" s="3" t="s">
        <v>81</v>
      </c>
      <c r="C73" s="4">
        <v>52357</v>
      </c>
      <c r="D73" s="4">
        <v>44452</v>
      </c>
      <c r="E73" s="4">
        <v>42085</v>
      </c>
      <c r="F73" s="4">
        <v>2367</v>
      </c>
      <c r="G73" s="4">
        <v>32</v>
      </c>
      <c r="H73" s="4">
        <v>1</v>
      </c>
      <c r="I73" s="4">
        <v>80</v>
      </c>
      <c r="J73" s="4">
        <v>0</v>
      </c>
      <c r="K73" s="4">
        <v>0</v>
      </c>
    </row>
    <row r="74" spans="1:11" x14ac:dyDescent="0.3">
      <c r="A74" s="3" t="str">
        <f>"146509"</f>
        <v>146509</v>
      </c>
      <c r="B74" s="3" t="s">
        <v>82</v>
      </c>
      <c r="C74" s="4">
        <v>22978</v>
      </c>
      <c r="D74" s="4">
        <v>18462</v>
      </c>
      <c r="E74" s="4">
        <v>17772</v>
      </c>
      <c r="F74" s="4">
        <v>690</v>
      </c>
      <c r="G74" s="4">
        <v>5</v>
      </c>
      <c r="H74" s="4">
        <v>0</v>
      </c>
      <c r="I74" s="4">
        <v>31</v>
      </c>
      <c r="J74" s="4">
        <v>0</v>
      </c>
      <c r="K74" s="4">
        <v>0</v>
      </c>
    </row>
    <row r="75" spans="1:11" x14ac:dyDescent="0.3">
      <c r="A75" s="3" t="str">
        <f>"146510"</f>
        <v>146510</v>
      </c>
      <c r="B75" s="3" t="s">
        <v>83</v>
      </c>
      <c r="C75" s="4">
        <v>90331</v>
      </c>
      <c r="D75" s="4">
        <v>77259</v>
      </c>
      <c r="E75" s="4">
        <v>72645</v>
      </c>
      <c r="F75" s="4">
        <v>4614</v>
      </c>
      <c r="G75" s="4">
        <v>99</v>
      </c>
      <c r="H75" s="4">
        <v>1</v>
      </c>
      <c r="I75" s="4">
        <v>166</v>
      </c>
      <c r="J75" s="4">
        <v>0</v>
      </c>
      <c r="K75" s="4">
        <v>0</v>
      </c>
    </row>
    <row r="76" spans="1:11" x14ac:dyDescent="0.3">
      <c r="A76" s="3" t="str">
        <f>"146511"</f>
        <v>146511</v>
      </c>
      <c r="B76" s="3" t="s">
        <v>84</v>
      </c>
      <c r="C76" s="4">
        <v>111454</v>
      </c>
      <c r="D76" s="4">
        <v>91936</v>
      </c>
      <c r="E76" s="4">
        <v>89004</v>
      </c>
      <c r="F76" s="4">
        <v>2932</v>
      </c>
      <c r="G76" s="4">
        <v>21</v>
      </c>
      <c r="H76" s="4">
        <v>0</v>
      </c>
      <c r="I76" s="4">
        <v>138</v>
      </c>
      <c r="J76" s="4">
        <v>0</v>
      </c>
      <c r="K76" s="4">
        <v>0</v>
      </c>
    </row>
    <row r="77" spans="1:11" x14ac:dyDescent="0.3">
      <c r="A77" s="3" t="str">
        <f>"146512"</f>
        <v>146512</v>
      </c>
      <c r="B77" s="3" t="s">
        <v>85</v>
      </c>
      <c r="C77" s="4">
        <v>62503</v>
      </c>
      <c r="D77" s="4">
        <v>48408</v>
      </c>
      <c r="E77" s="4">
        <v>46006</v>
      </c>
      <c r="F77" s="4">
        <v>2402</v>
      </c>
      <c r="G77" s="4">
        <v>10</v>
      </c>
      <c r="H77" s="4">
        <v>0</v>
      </c>
      <c r="I77" s="4">
        <v>61</v>
      </c>
      <c r="J77" s="4">
        <v>0</v>
      </c>
      <c r="K77" s="4">
        <v>0</v>
      </c>
    </row>
    <row r="78" spans="1:11" x14ac:dyDescent="0.3">
      <c r="A78" s="3" t="str">
        <f>"146513"</f>
        <v>146513</v>
      </c>
      <c r="B78" s="3" t="s">
        <v>86</v>
      </c>
      <c r="C78" s="4">
        <v>137487</v>
      </c>
      <c r="D78" s="4">
        <v>112012</v>
      </c>
      <c r="E78" s="4">
        <v>106822</v>
      </c>
      <c r="F78" s="4">
        <v>5190</v>
      </c>
      <c r="G78" s="4">
        <v>67</v>
      </c>
      <c r="H78" s="4">
        <v>4</v>
      </c>
      <c r="I78" s="4">
        <v>139</v>
      </c>
      <c r="J78" s="4">
        <v>0</v>
      </c>
      <c r="K78" s="4">
        <v>0</v>
      </c>
    </row>
    <row r="79" spans="1:11" x14ac:dyDescent="0.3">
      <c r="A79" s="3" t="str">
        <f>"146514"</f>
        <v>146514</v>
      </c>
      <c r="B79" s="3" t="s">
        <v>87</v>
      </c>
      <c r="C79" s="4">
        <v>79997</v>
      </c>
      <c r="D79" s="4">
        <v>62300</v>
      </c>
      <c r="E79" s="4">
        <v>59761</v>
      </c>
      <c r="F79" s="4">
        <v>2539</v>
      </c>
      <c r="G79" s="4">
        <v>21</v>
      </c>
      <c r="H79" s="4">
        <v>1</v>
      </c>
      <c r="I79" s="4">
        <v>276</v>
      </c>
      <c r="J79" s="4">
        <v>0</v>
      </c>
      <c r="K79" s="4">
        <v>0</v>
      </c>
    </row>
    <row r="80" spans="1:11" x14ac:dyDescent="0.3">
      <c r="A80" s="3" t="str">
        <f>"146515"</f>
        <v>146515</v>
      </c>
      <c r="B80" s="3" t="s">
        <v>88</v>
      </c>
      <c r="C80" s="4">
        <v>24826</v>
      </c>
      <c r="D80" s="4">
        <v>19794</v>
      </c>
      <c r="E80" s="4">
        <v>18683</v>
      </c>
      <c r="F80" s="4">
        <v>1111</v>
      </c>
      <c r="G80" s="4">
        <v>6</v>
      </c>
      <c r="H80" s="4">
        <v>0</v>
      </c>
      <c r="I80" s="4">
        <v>25</v>
      </c>
      <c r="J80" s="4">
        <v>0</v>
      </c>
      <c r="K80" s="4">
        <v>0</v>
      </c>
    </row>
    <row r="81" spans="1:11" x14ac:dyDescent="0.3">
      <c r="A81" s="3" t="str">
        <f>"146516"</f>
        <v>146516</v>
      </c>
      <c r="B81" s="3" t="s">
        <v>89</v>
      </c>
      <c r="C81" s="4">
        <v>43472</v>
      </c>
      <c r="D81" s="4">
        <v>31261</v>
      </c>
      <c r="E81" s="4">
        <v>29060</v>
      </c>
      <c r="F81" s="4">
        <v>2201</v>
      </c>
      <c r="G81" s="4">
        <v>48</v>
      </c>
      <c r="H81" s="4">
        <v>2</v>
      </c>
      <c r="I81" s="4">
        <v>35</v>
      </c>
      <c r="J81" s="4">
        <v>0</v>
      </c>
      <c r="K81" s="4">
        <v>0</v>
      </c>
    </row>
    <row r="82" spans="1:11" x14ac:dyDescent="0.3">
      <c r="A82" s="3" t="str">
        <f>"146517"</f>
        <v>146517</v>
      </c>
      <c r="B82" s="3" t="s">
        <v>90</v>
      </c>
      <c r="C82" s="4">
        <v>42774</v>
      </c>
      <c r="D82" s="4">
        <v>33597</v>
      </c>
      <c r="E82" s="4">
        <v>31445</v>
      </c>
      <c r="F82" s="4">
        <v>2152</v>
      </c>
      <c r="G82" s="4">
        <v>16</v>
      </c>
      <c r="H82" s="4">
        <v>0</v>
      </c>
      <c r="I82" s="4">
        <v>51</v>
      </c>
      <c r="J82" s="4">
        <v>0</v>
      </c>
      <c r="K82" s="4">
        <v>0</v>
      </c>
    </row>
    <row r="83" spans="1:11" x14ac:dyDescent="0.3">
      <c r="A83" s="3" t="str">
        <f>"146518"</f>
        <v>146518</v>
      </c>
      <c r="B83" s="3" t="s">
        <v>91</v>
      </c>
      <c r="C83" s="4">
        <v>123796</v>
      </c>
      <c r="D83" s="4">
        <v>101302</v>
      </c>
      <c r="E83" s="4">
        <v>95003</v>
      </c>
      <c r="F83" s="4">
        <v>6299</v>
      </c>
      <c r="G83" s="4">
        <v>59</v>
      </c>
      <c r="H83" s="4">
        <v>2</v>
      </c>
      <c r="I83" s="4">
        <v>166</v>
      </c>
      <c r="J83" s="4">
        <v>0</v>
      </c>
      <c r="K83" s="4">
        <v>0</v>
      </c>
    </row>
    <row r="84" spans="1:11" x14ac:dyDescent="0.3">
      <c r="A84" s="3" t="str">
        <f>"146519"</f>
        <v>146519</v>
      </c>
      <c r="B84" s="3" t="s">
        <v>92</v>
      </c>
      <c r="C84" s="4">
        <v>49295</v>
      </c>
      <c r="D84" s="4">
        <v>40063</v>
      </c>
      <c r="E84" s="4">
        <v>37401</v>
      </c>
      <c r="F84" s="4">
        <v>2662</v>
      </c>
      <c r="G84" s="4">
        <v>42</v>
      </c>
      <c r="H84" s="4">
        <v>0</v>
      </c>
      <c r="I84" s="4">
        <v>68</v>
      </c>
      <c r="J84" s="4">
        <v>0</v>
      </c>
      <c r="K84" s="4">
        <v>0</v>
      </c>
    </row>
    <row r="85" spans="1:11" x14ac:dyDescent="0.3">
      <c r="A85" s="3" t="s">
        <v>93</v>
      </c>
      <c r="B85" s="3"/>
      <c r="C85" s="4">
        <v>2783449</v>
      </c>
      <c r="D85" s="4">
        <v>2226620</v>
      </c>
      <c r="E85" s="4">
        <v>2128339</v>
      </c>
      <c r="F85" s="4">
        <v>98276</v>
      </c>
      <c r="G85" s="4">
        <v>1041</v>
      </c>
      <c r="H85" s="4">
        <v>38</v>
      </c>
      <c r="I85" s="4">
        <v>3871</v>
      </c>
      <c r="J85" s="4">
        <v>0</v>
      </c>
      <c r="K85" s="4">
        <v>0</v>
      </c>
    </row>
  </sheetData>
  <pageMargins left="0.31496062992125984" right="0.31496062992125984" top="0.3543307086614173" bottom="0.3543307086614173" header="0.31496062992125984" footer="0.31496062992125984"/>
  <pageSetup paperSize="8" scale="71" orientation="portrait" copies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rejestr_wyborcow_2025_kw_4_2026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Dłutek</dc:creator>
  <cp:lastModifiedBy>Paweł Dłutek</cp:lastModifiedBy>
  <cp:lastPrinted>2026-01-09T08:10:18Z</cp:lastPrinted>
  <dcterms:created xsi:type="dcterms:W3CDTF">2026-01-09T08:11:09Z</dcterms:created>
  <dcterms:modified xsi:type="dcterms:W3CDTF">2026-01-09T08:11:09Z</dcterms:modified>
</cp:coreProperties>
</file>