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l_dlutek\Documents\RW\"/>
    </mc:Choice>
  </mc:AlternateContent>
  <xr:revisionPtr revIDLastSave="0" documentId="13_ncr:40009_{7C79DB3E-4EC8-44C5-BFB3-6EFC25BB6E6D}" xr6:coauthVersionLast="36" xr6:coauthVersionMax="36" xr10:uidLastSave="{00000000-0000-0000-0000-000000000000}"/>
  <bookViews>
    <workbookView xWindow="0" yWindow="0" windowWidth="21570" windowHeight="789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</calcChain>
</file>

<file path=xl/sharedStrings.xml><?xml version="1.0" encoding="utf-8"?>
<sst xmlns="http://schemas.openxmlformats.org/spreadsheetml/2006/main" count="95" uniqueCount="95">
  <si>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</si>
  <si>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</si>
  <si>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</si>
  <si>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</si>
  <si>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</si>
  <si>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</si>
  <si>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</si>
  <si>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</si>
  <si>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</si>
  <si>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</si>
  <si>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grodziski</t>
  </si>
  <si>
    <t>m. Milanówek</t>
  </si>
  <si>
    <t>m. Podkowa Leśna</t>
  </si>
  <si>
    <t>gm. Baranów</t>
  </si>
  <si>
    <t>gm. Grodzisk Mazowiecki</t>
  </si>
  <si>
    <t>gm. Jaktorów</t>
  </si>
  <si>
    <t>gm. Żabia Wola</t>
  </si>
  <si>
    <t>Powiat legionowski</t>
  </si>
  <si>
    <t>m. Legionowo</t>
  </si>
  <si>
    <t>gm. Jabłonna</t>
  </si>
  <si>
    <t>gm. Nieporęt</t>
  </si>
  <si>
    <t>gm. Serock</t>
  </si>
  <si>
    <t>gm. Wieliszew</t>
  </si>
  <si>
    <t>Powiat nowodworski</t>
  </si>
  <si>
    <t>m. Nowy Dwór Mazowiecki</t>
  </si>
  <si>
    <t>gm. Czosnów</t>
  </si>
  <si>
    <t>gm. Leoncin</t>
  </si>
  <si>
    <t>gm. Nasielsk</t>
  </si>
  <si>
    <t>gm. Pomiechówek</t>
  </si>
  <si>
    <t>gm. Zakroczym</t>
  </si>
  <si>
    <t>Powiat otwocki</t>
  </si>
  <si>
    <t>m. Józefów</t>
  </si>
  <si>
    <t>m. Otwock</t>
  </si>
  <si>
    <t>gm. Celestynów</t>
  </si>
  <si>
    <t>gm. Karczew</t>
  </si>
  <si>
    <t>gm. Kołbiel</t>
  </si>
  <si>
    <t>gm. Osieck</t>
  </si>
  <si>
    <t>gm. Sobienie-Jeziory</t>
  </si>
  <si>
    <t>gm. Wiązowna</t>
  </si>
  <si>
    <t>Powiat piaseczyński</t>
  </si>
  <si>
    <t>gm. Góra Kalwaria</t>
  </si>
  <si>
    <t>gm. Konstancin-Jeziorna</t>
  </si>
  <si>
    <t>gm. Lesznowola</t>
  </si>
  <si>
    <t>gm. Piaseczno</t>
  </si>
  <si>
    <t>gm. Prażmów</t>
  </si>
  <si>
    <t>gm. Tarczyn</t>
  </si>
  <si>
    <t>Powiat pruszkowski</t>
  </si>
  <si>
    <t>m. Piastów</t>
  </si>
  <si>
    <t>m. Pruszków</t>
  </si>
  <si>
    <t>gm. Brwinów</t>
  </si>
  <si>
    <t>gm. Michałowice</t>
  </si>
  <si>
    <t>gm. Nadarzyn</t>
  </si>
  <si>
    <t>gm. Raszyn</t>
  </si>
  <si>
    <t>Powiat warszawski zachodni</t>
  </si>
  <si>
    <t>gm. Błonie</t>
  </si>
  <si>
    <t>gm. Izabelin</t>
  </si>
  <si>
    <t>gm. Kampinos</t>
  </si>
  <si>
    <t>gm. Leszno</t>
  </si>
  <si>
    <t>gm. Łomianki</t>
  </si>
  <si>
    <t>gm. Ożarów Mazowiecki</t>
  </si>
  <si>
    <t>gm. Stare Babice</t>
  </si>
  <si>
    <t>Powiat wołomiński</t>
  </si>
  <si>
    <t>m. Kobyłka</t>
  </si>
  <si>
    <t>m. Marki</t>
  </si>
  <si>
    <t>m. Ząbki</t>
  </si>
  <si>
    <t>m. Zielonka</t>
  </si>
  <si>
    <t>gm. Dąbrówka</t>
  </si>
  <si>
    <t>gm. Jadów</t>
  </si>
  <si>
    <t>gm. Klembów</t>
  </si>
  <si>
    <t>gm. Poświętne</t>
  </si>
  <si>
    <t>gm. Radzymin</t>
  </si>
  <si>
    <t>gm. Strachówka</t>
  </si>
  <si>
    <t>gm. Tłuszcz</t>
  </si>
  <si>
    <t>gm. Wołomin</t>
  </si>
  <si>
    <t>Miasto stołeczne Warszawa</t>
  </si>
  <si>
    <t>Bemowo</t>
  </si>
  <si>
    <t>Białołęka</t>
  </si>
  <si>
    <t>Bielany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</si>
  <si>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</si>
  <si>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</si>
  <si>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</si>
  <si>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</si>
  <si>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</si>
  <si>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</si>
  <si>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</si>
  <si>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</si>
  <si>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</si>
  <si>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</si>
  <si>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</si>
  <si>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</si>
  <si>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</si>
  <si>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</si>
  <si>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</si>
  <si>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Suma</t>
  </si>
  <si>
    <t xml:space="preserve"> TERYT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</si>
</sst>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selection activeCell="C2" sqref="C2:I85"/>
    </sheetView>
  </sheetViews>
  <sheetFormatPr defaultRowHeight="15" x14ac:dyDescent="0.25"/>
  <cols>
    <col min="1" max="1" width="9.140625" style="1"/>
    <col min="2" max="2" width="25.28515625" style="1" bestFit="1" customWidth="1"/>
    <col min="3" max="3" width="12.85546875" style="1" bestFit="1" customWidth="1"/>
    <col min="4" max="4" width="10.140625" style="1" bestFit="1" customWidth="1"/>
    <col min="5" max="5" width="23.85546875" style="1" customWidth="1"/>
    <col min="6" max="6" width="23.42578125" style="1" customWidth="1"/>
    <col min="7" max="7" width="23.140625" style="1" bestFit="1" customWidth="1"/>
    <col min="8" max="8" width="17.28515625" style="1" customWidth="1"/>
    <col min="9" max="9" width="19.85546875" style="1" bestFit="1" customWidth="1"/>
    <col min="10" max="10" width="23.42578125" style="1" customWidth="1"/>
    <col min="11" max="11" width="24.42578125" style="1" customWidth="1"/>
    <col min="12" max="16384" width="9.140625" style="1"/>
  </cols>
  <sheetData>
    <row r="1" spans="1:11" s="2" customFormat="1" ht="75" x14ac:dyDescent="0.25">
      <c r="A1" s="3" t="s">
        <v>94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</row>
    <row r="2" spans="1:11" x14ac:dyDescent="0.25">
      <c r="A2" s="7" t="s">
        <v>10</v>
      </c>
      <c r="B2" s="7"/>
      <c r="C2" s="8">
        <v>99326</v>
      </c>
      <c r="D2" s="8">
        <v>77298</v>
      </c>
      <c r="E2" s="8">
        <v>74620</v>
      </c>
      <c r="F2" s="8">
        <v>2680</v>
      </c>
      <c r="G2" s="8">
        <v>26</v>
      </c>
      <c r="H2" s="8">
        <v>2</v>
      </c>
      <c r="I2" s="8">
        <v>109</v>
      </c>
      <c r="J2" s="7">
        <v>0</v>
      </c>
      <c r="K2" s="7">
        <v>0</v>
      </c>
    </row>
    <row r="3" spans="1:11" x14ac:dyDescent="0.25">
      <c r="A3" s="7" t="str">
        <f>"140501"</f>
        <v>140501</v>
      </c>
      <c r="B3" s="7" t="s">
        <v>11</v>
      </c>
      <c r="C3" s="8">
        <v>15769</v>
      </c>
      <c r="D3" s="8">
        <v>12891</v>
      </c>
      <c r="E3" s="8">
        <v>12270</v>
      </c>
      <c r="F3" s="8">
        <v>621</v>
      </c>
      <c r="G3" s="8">
        <v>9</v>
      </c>
      <c r="H3" s="8">
        <v>0</v>
      </c>
      <c r="I3" s="8">
        <v>20</v>
      </c>
      <c r="J3" s="7">
        <v>0</v>
      </c>
      <c r="K3" s="7">
        <v>0</v>
      </c>
    </row>
    <row r="4" spans="1:11" x14ac:dyDescent="0.25">
      <c r="A4" s="7" t="str">
        <f>"140502"</f>
        <v>140502</v>
      </c>
      <c r="B4" s="7" t="s">
        <v>12</v>
      </c>
      <c r="C4" s="8">
        <v>3711</v>
      </c>
      <c r="D4" s="8">
        <v>3075</v>
      </c>
      <c r="E4" s="8">
        <v>2806</v>
      </c>
      <c r="F4" s="8">
        <v>269</v>
      </c>
      <c r="G4" s="8">
        <v>6</v>
      </c>
      <c r="H4" s="8">
        <v>0</v>
      </c>
      <c r="I4" s="8">
        <v>6</v>
      </c>
      <c r="J4" s="7">
        <v>0</v>
      </c>
      <c r="K4" s="7">
        <v>0</v>
      </c>
    </row>
    <row r="5" spans="1:11" x14ac:dyDescent="0.25">
      <c r="A5" s="7" t="str">
        <f>"140503"</f>
        <v>140503</v>
      </c>
      <c r="B5" s="7" t="s">
        <v>13</v>
      </c>
      <c r="C5" s="8">
        <v>5135</v>
      </c>
      <c r="D5" s="8">
        <v>3993</v>
      </c>
      <c r="E5" s="8">
        <v>3885</v>
      </c>
      <c r="F5" s="8">
        <v>108</v>
      </c>
      <c r="G5" s="8">
        <v>1</v>
      </c>
      <c r="H5" s="8">
        <v>0</v>
      </c>
      <c r="I5" s="8">
        <v>4</v>
      </c>
      <c r="J5" s="7">
        <v>0</v>
      </c>
      <c r="K5" s="7">
        <v>0</v>
      </c>
    </row>
    <row r="6" spans="1:11" x14ac:dyDescent="0.25">
      <c r="A6" s="7" t="str">
        <f>"140504"</f>
        <v>140504</v>
      </c>
      <c r="B6" s="7" t="s">
        <v>14</v>
      </c>
      <c r="C6" s="8">
        <v>50896</v>
      </c>
      <c r="D6" s="8">
        <v>38914</v>
      </c>
      <c r="E6" s="8">
        <v>38055</v>
      </c>
      <c r="F6" s="8">
        <v>859</v>
      </c>
      <c r="G6" s="8">
        <v>10</v>
      </c>
      <c r="H6" s="8">
        <v>2</v>
      </c>
      <c r="I6" s="8">
        <v>54</v>
      </c>
      <c r="J6" s="7">
        <v>0</v>
      </c>
      <c r="K6" s="7">
        <v>0</v>
      </c>
    </row>
    <row r="7" spans="1:11" x14ac:dyDescent="0.25">
      <c r="A7" s="7" t="str">
        <f>"140505"</f>
        <v>140505</v>
      </c>
      <c r="B7" s="7" t="s">
        <v>15</v>
      </c>
      <c r="C7" s="8">
        <v>13210</v>
      </c>
      <c r="D7" s="8">
        <v>10206</v>
      </c>
      <c r="E7" s="8">
        <v>9949</v>
      </c>
      <c r="F7" s="8">
        <v>259</v>
      </c>
      <c r="G7" s="8">
        <v>0</v>
      </c>
      <c r="H7" s="8">
        <v>0</v>
      </c>
      <c r="I7" s="8">
        <v>14</v>
      </c>
      <c r="J7" s="7">
        <v>0</v>
      </c>
      <c r="K7" s="7">
        <v>0</v>
      </c>
    </row>
    <row r="8" spans="1:11" x14ac:dyDescent="0.25">
      <c r="A8" s="7" t="str">
        <f>"140506"</f>
        <v>140506</v>
      </c>
      <c r="B8" s="7" t="s">
        <v>16</v>
      </c>
      <c r="C8" s="8">
        <v>10605</v>
      </c>
      <c r="D8" s="8">
        <v>8219</v>
      </c>
      <c r="E8" s="8">
        <v>7655</v>
      </c>
      <c r="F8" s="8">
        <v>564</v>
      </c>
      <c r="G8" s="8">
        <v>0</v>
      </c>
      <c r="H8" s="8">
        <v>0</v>
      </c>
      <c r="I8" s="8">
        <v>11</v>
      </c>
      <c r="J8" s="7">
        <v>0</v>
      </c>
      <c r="K8" s="7">
        <v>0</v>
      </c>
    </row>
    <row r="9" spans="1:11" x14ac:dyDescent="0.25">
      <c r="A9" s="7" t="s">
        <v>17</v>
      </c>
      <c r="B9" s="7"/>
      <c r="C9" s="8">
        <v>121766</v>
      </c>
      <c r="D9" s="8">
        <v>96295</v>
      </c>
      <c r="E9" s="8">
        <v>91708</v>
      </c>
      <c r="F9" s="8">
        <v>4600</v>
      </c>
      <c r="G9" s="8">
        <v>11</v>
      </c>
      <c r="H9" s="8">
        <v>2</v>
      </c>
      <c r="I9" s="8">
        <v>135</v>
      </c>
      <c r="J9" s="7">
        <v>0</v>
      </c>
      <c r="K9" s="7">
        <v>0</v>
      </c>
    </row>
    <row r="10" spans="1:11" x14ac:dyDescent="0.25">
      <c r="A10" s="7" t="str">
        <f>"140801"</f>
        <v>140801</v>
      </c>
      <c r="B10" s="7" t="s">
        <v>18</v>
      </c>
      <c r="C10" s="8">
        <v>48867</v>
      </c>
      <c r="D10" s="8">
        <v>39554</v>
      </c>
      <c r="E10" s="8">
        <v>38689</v>
      </c>
      <c r="F10" s="8">
        <v>865</v>
      </c>
      <c r="G10" s="8">
        <v>6</v>
      </c>
      <c r="H10" s="8">
        <v>1</v>
      </c>
      <c r="I10" s="8">
        <v>72</v>
      </c>
      <c r="J10" s="7">
        <v>0</v>
      </c>
      <c r="K10" s="7">
        <v>0</v>
      </c>
    </row>
    <row r="11" spans="1:11" x14ac:dyDescent="0.25">
      <c r="A11" s="7" t="str">
        <f>"140802"</f>
        <v>140802</v>
      </c>
      <c r="B11" s="7" t="s">
        <v>19</v>
      </c>
      <c r="C11" s="8">
        <v>20618</v>
      </c>
      <c r="D11" s="8">
        <v>16064</v>
      </c>
      <c r="E11" s="8">
        <v>15115</v>
      </c>
      <c r="F11" s="8">
        <v>949</v>
      </c>
      <c r="G11" s="8">
        <v>3</v>
      </c>
      <c r="H11" s="8">
        <v>0</v>
      </c>
      <c r="I11" s="8">
        <v>18</v>
      </c>
      <c r="J11" s="7">
        <v>0</v>
      </c>
      <c r="K11" s="7">
        <v>0</v>
      </c>
    </row>
    <row r="12" spans="1:11" x14ac:dyDescent="0.25">
      <c r="A12" s="7" t="str">
        <f>"140803"</f>
        <v>140803</v>
      </c>
      <c r="B12" s="7" t="s">
        <v>20</v>
      </c>
      <c r="C12" s="8">
        <v>15862</v>
      </c>
      <c r="D12" s="8">
        <v>12566</v>
      </c>
      <c r="E12" s="8">
        <v>11546</v>
      </c>
      <c r="F12" s="8">
        <v>1020</v>
      </c>
      <c r="G12" s="8">
        <v>1</v>
      </c>
      <c r="H12" s="8">
        <v>0</v>
      </c>
      <c r="I12" s="8">
        <v>14</v>
      </c>
      <c r="J12" s="7">
        <v>0</v>
      </c>
      <c r="K12" s="7">
        <v>0</v>
      </c>
    </row>
    <row r="13" spans="1:11" x14ac:dyDescent="0.25">
      <c r="A13" s="7" t="str">
        <f>"140804"</f>
        <v>140804</v>
      </c>
      <c r="B13" s="7" t="s">
        <v>21</v>
      </c>
      <c r="C13" s="8">
        <v>17473</v>
      </c>
      <c r="D13" s="8">
        <v>13866</v>
      </c>
      <c r="E13" s="8">
        <v>12761</v>
      </c>
      <c r="F13" s="8">
        <v>1113</v>
      </c>
      <c r="G13" s="8">
        <v>0</v>
      </c>
      <c r="H13" s="8">
        <v>1</v>
      </c>
      <c r="I13" s="8">
        <v>16</v>
      </c>
      <c r="J13" s="7">
        <v>0</v>
      </c>
      <c r="K13" s="7">
        <v>0</v>
      </c>
    </row>
    <row r="14" spans="1:11" x14ac:dyDescent="0.25">
      <c r="A14" s="7" t="str">
        <f>"140805"</f>
        <v>140805</v>
      </c>
      <c r="B14" s="7" t="s">
        <v>22</v>
      </c>
      <c r="C14" s="8">
        <v>18946</v>
      </c>
      <c r="D14" s="8">
        <v>14245</v>
      </c>
      <c r="E14" s="8">
        <v>13597</v>
      </c>
      <c r="F14" s="8">
        <v>653</v>
      </c>
      <c r="G14" s="8">
        <v>1</v>
      </c>
      <c r="H14" s="8">
        <v>0</v>
      </c>
      <c r="I14" s="8">
        <v>15</v>
      </c>
      <c r="J14" s="7">
        <v>0</v>
      </c>
      <c r="K14" s="7">
        <v>0</v>
      </c>
    </row>
    <row r="15" spans="1:11" x14ac:dyDescent="0.25">
      <c r="A15" s="7" t="s">
        <v>23</v>
      </c>
      <c r="B15" s="7"/>
      <c r="C15" s="8">
        <v>75968</v>
      </c>
      <c r="D15" s="8">
        <v>61666</v>
      </c>
      <c r="E15" s="8">
        <v>59096</v>
      </c>
      <c r="F15" s="8">
        <v>2570</v>
      </c>
      <c r="G15" s="8">
        <v>5</v>
      </c>
      <c r="H15" s="8">
        <v>1</v>
      </c>
      <c r="I15" s="8">
        <v>108</v>
      </c>
      <c r="J15" s="7">
        <v>0</v>
      </c>
      <c r="K15" s="7">
        <v>0</v>
      </c>
    </row>
    <row r="16" spans="1:11" x14ac:dyDescent="0.25">
      <c r="A16" s="7" t="str">
        <f>"141401"</f>
        <v>141401</v>
      </c>
      <c r="B16" s="7" t="s">
        <v>24</v>
      </c>
      <c r="C16" s="8">
        <v>26352</v>
      </c>
      <c r="D16" s="8">
        <v>21373</v>
      </c>
      <c r="E16" s="8">
        <v>20868</v>
      </c>
      <c r="F16" s="8">
        <v>505</v>
      </c>
      <c r="G16" s="8">
        <v>1</v>
      </c>
      <c r="H16" s="8">
        <v>0</v>
      </c>
      <c r="I16" s="8">
        <v>22</v>
      </c>
      <c r="J16" s="7">
        <v>0</v>
      </c>
      <c r="K16" s="7">
        <v>0</v>
      </c>
    </row>
    <row r="17" spans="1:11" x14ac:dyDescent="0.25">
      <c r="A17" s="7" t="str">
        <f>"141402"</f>
        <v>141402</v>
      </c>
      <c r="B17" s="7" t="s">
        <v>25</v>
      </c>
      <c r="C17" s="8">
        <v>10130</v>
      </c>
      <c r="D17" s="8">
        <v>8242</v>
      </c>
      <c r="E17" s="8">
        <v>7532</v>
      </c>
      <c r="F17" s="8">
        <v>710</v>
      </c>
      <c r="G17" s="8">
        <v>1</v>
      </c>
      <c r="H17" s="8">
        <v>1</v>
      </c>
      <c r="I17" s="8">
        <v>8</v>
      </c>
      <c r="J17" s="7">
        <v>0</v>
      </c>
      <c r="K17" s="7">
        <v>0</v>
      </c>
    </row>
    <row r="18" spans="1:11" x14ac:dyDescent="0.25">
      <c r="A18" s="7" t="str">
        <f>"141403"</f>
        <v>141403</v>
      </c>
      <c r="B18" s="7" t="s">
        <v>26</v>
      </c>
      <c r="C18" s="8">
        <v>5619</v>
      </c>
      <c r="D18" s="8">
        <v>4562</v>
      </c>
      <c r="E18" s="8">
        <v>4179</v>
      </c>
      <c r="F18" s="8">
        <v>383</v>
      </c>
      <c r="G18" s="8">
        <v>0</v>
      </c>
      <c r="H18" s="8">
        <v>0</v>
      </c>
      <c r="I18" s="8">
        <v>5</v>
      </c>
      <c r="J18" s="7">
        <v>0</v>
      </c>
      <c r="K18" s="7">
        <v>0</v>
      </c>
    </row>
    <row r="19" spans="1:11" x14ac:dyDescent="0.25">
      <c r="A19" s="7" t="str">
        <f>"141404"</f>
        <v>141404</v>
      </c>
      <c r="B19" s="7" t="s">
        <v>27</v>
      </c>
      <c r="C19" s="8">
        <v>19013</v>
      </c>
      <c r="D19" s="8">
        <v>15287</v>
      </c>
      <c r="E19" s="8">
        <v>14964</v>
      </c>
      <c r="F19" s="8">
        <v>323</v>
      </c>
      <c r="G19" s="8">
        <v>0</v>
      </c>
      <c r="H19" s="8">
        <v>0</v>
      </c>
      <c r="I19" s="8">
        <v>45</v>
      </c>
      <c r="J19" s="7">
        <v>0</v>
      </c>
      <c r="K19" s="7">
        <v>0</v>
      </c>
    </row>
    <row r="20" spans="1:11" x14ac:dyDescent="0.25">
      <c r="A20" s="7" t="str">
        <f>"141405"</f>
        <v>141405</v>
      </c>
      <c r="B20" s="7" t="s">
        <v>28</v>
      </c>
      <c r="C20" s="8">
        <v>8961</v>
      </c>
      <c r="D20" s="8">
        <v>7305</v>
      </c>
      <c r="E20" s="8">
        <v>7023</v>
      </c>
      <c r="F20" s="8">
        <v>282</v>
      </c>
      <c r="G20" s="8">
        <v>3</v>
      </c>
      <c r="H20" s="8">
        <v>0</v>
      </c>
      <c r="I20" s="8">
        <v>17</v>
      </c>
      <c r="J20" s="7">
        <v>0</v>
      </c>
      <c r="K20" s="7">
        <v>0</v>
      </c>
    </row>
    <row r="21" spans="1:11" x14ac:dyDescent="0.25">
      <c r="A21" s="7" t="str">
        <f>"141406"</f>
        <v>141406</v>
      </c>
      <c r="B21" s="7" t="s">
        <v>29</v>
      </c>
      <c r="C21" s="8">
        <v>5893</v>
      </c>
      <c r="D21" s="8">
        <v>4897</v>
      </c>
      <c r="E21" s="8">
        <v>4530</v>
      </c>
      <c r="F21" s="8">
        <v>367</v>
      </c>
      <c r="G21" s="8">
        <v>0</v>
      </c>
      <c r="H21" s="8">
        <v>0</v>
      </c>
      <c r="I21" s="8">
        <v>11</v>
      </c>
      <c r="J21" s="7">
        <v>0</v>
      </c>
      <c r="K21" s="7">
        <v>0</v>
      </c>
    </row>
    <row r="22" spans="1:11" x14ac:dyDescent="0.25">
      <c r="A22" s="7" t="s">
        <v>30</v>
      </c>
      <c r="B22" s="7"/>
      <c r="C22" s="8">
        <v>120117</v>
      </c>
      <c r="D22" s="8">
        <v>95882</v>
      </c>
      <c r="E22" s="8">
        <v>93399</v>
      </c>
      <c r="F22" s="8">
        <v>2495</v>
      </c>
      <c r="G22" s="8">
        <v>17</v>
      </c>
      <c r="H22" s="8">
        <v>0</v>
      </c>
      <c r="I22" s="8">
        <v>158</v>
      </c>
      <c r="J22" s="7">
        <v>0</v>
      </c>
      <c r="K22" s="7">
        <v>0</v>
      </c>
    </row>
    <row r="23" spans="1:11" x14ac:dyDescent="0.25">
      <c r="A23" s="7" t="str">
        <f>"141701"</f>
        <v>141701</v>
      </c>
      <c r="B23" s="7" t="s">
        <v>31</v>
      </c>
      <c r="C23" s="8">
        <v>19963</v>
      </c>
      <c r="D23" s="8">
        <v>15723</v>
      </c>
      <c r="E23" s="8">
        <v>15228</v>
      </c>
      <c r="F23" s="8">
        <v>495</v>
      </c>
      <c r="G23" s="8">
        <v>9</v>
      </c>
      <c r="H23" s="8">
        <v>0</v>
      </c>
      <c r="I23" s="8">
        <v>21</v>
      </c>
      <c r="J23" s="7">
        <v>0</v>
      </c>
      <c r="K23" s="7">
        <v>0</v>
      </c>
    </row>
    <row r="24" spans="1:11" x14ac:dyDescent="0.25">
      <c r="A24" s="7" t="str">
        <f>"141702"</f>
        <v>141702</v>
      </c>
      <c r="B24" s="7" t="s">
        <v>32</v>
      </c>
      <c r="C24" s="8">
        <v>40480</v>
      </c>
      <c r="D24" s="8">
        <v>33230</v>
      </c>
      <c r="E24" s="8">
        <v>32473</v>
      </c>
      <c r="F24" s="8">
        <v>759</v>
      </c>
      <c r="G24" s="8">
        <v>3</v>
      </c>
      <c r="H24" s="8">
        <v>0</v>
      </c>
      <c r="I24" s="8">
        <v>62</v>
      </c>
      <c r="J24" s="7">
        <v>0</v>
      </c>
      <c r="K24" s="7">
        <v>0</v>
      </c>
    </row>
    <row r="25" spans="1:11" x14ac:dyDescent="0.25">
      <c r="A25" s="7" t="str">
        <f>"141703"</f>
        <v>141703</v>
      </c>
      <c r="B25" s="7" t="s">
        <v>33</v>
      </c>
      <c r="C25" s="8">
        <v>11423</v>
      </c>
      <c r="D25" s="8">
        <v>9130</v>
      </c>
      <c r="E25" s="8">
        <v>8977</v>
      </c>
      <c r="F25" s="8">
        <v>153</v>
      </c>
      <c r="G25" s="8">
        <v>0</v>
      </c>
      <c r="H25" s="8">
        <v>0</v>
      </c>
      <c r="I25" s="8">
        <v>13</v>
      </c>
      <c r="J25" s="7">
        <v>0</v>
      </c>
      <c r="K25" s="7">
        <v>0</v>
      </c>
    </row>
    <row r="26" spans="1:11" x14ac:dyDescent="0.25">
      <c r="A26" s="7" t="str">
        <f>"141704"</f>
        <v>141704</v>
      </c>
      <c r="B26" s="7" t="s">
        <v>34</v>
      </c>
      <c r="C26" s="8">
        <v>15208</v>
      </c>
      <c r="D26" s="8">
        <v>12308</v>
      </c>
      <c r="E26" s="8">
        <v>12097</v>
      </c>
      <c r="F26" s="8">
        <v>211</v>
      </c>
      <c r="G26" s="8">
        <v>1</v>
      </c>
      <c r="H26" s="8">
        <v>0</v>
      </c>
      <c r="I26" s="8">
        <v>21</v>
      </c>
      <c r="J26" s="7">
        <v>0</v>
      </c>
      <c r="K26" s="7">
        <v>0</v>
      </c>
    </row>
    <row r="27" spans="1:11" x14ac:dyDescent="0.25">
      <c r="A27" s="7" t="str">
        <f>"141705"</f>
        <v>141705</v>
      </c>
      <c r="B27" s="7" t="s">
        <v>35</v>
      </c>
      <c r="C27" s="8">
        <v>8251</v>
      </c>
      <c r="D27" s="8">
        <v>6468</v>
      </c>
      <c r="E27" s="8">
        <v>6335</v>
      </c>
      <c r="F27" s="8">
        <v>133</v>
      </c>
      <c r="G27" s="8">
        <v>1</v>
      </c>
      <c r="H27" s="8">
        <v>0</v>
      </c>
      <c r="I27" s="8">
        <v>10</v>
      </c>
      <c r="J27" s="7">
        <v>0</v>
      </c>
      <c r="K27" s="7">
        <v>0</v>
      </c>
    </row>
    <row r="28" spans="1:11" x14ac:dyDescent="0.25">
      <c r="A28" s="7" t="str">
        <f>"141706"</f>
        <v>141706</v>
      </c>
      <c r="B28" s="7" t="s">
        <v>36</v>
      </c>
      <c r="C28" s="8">
        <v>3713</v>
      </c>
      <c r="D28" s="8">
        <v>2881</v>
      </c>
      <c r="E28" s="8">
        <v>2831</v>
      </c>
      <c r="F28" s="8">
        <v>55</v>
      </c>
      <c r="G28" s="8">
        <v>0</v>
      </c>
      <c r="H28" s="8">
        <v>0</v>
      </c>
      <c r="I28" s="8">
        <v>8</v>
      </c>
      <c r="J28" s="7">
        <v>0</v>
      </c>
      <c r="K28" s="7">
        <v>0</v>
      </c>
    </row>
    <row r="29" spans="1:11" x14ac:dyDescent="0.25">
      <c r="A29" s="7" t="str">
        <f>"141707"</f>
        <v>141707</v>
      </c>
      <c r="B29" s="7" t="s">
        <v>37</v>
      </c>
      <c r="C29" s="8">
        <v>6257</v>
      </c>
      <c r="D29" s="8">
        <v>4952</v>
      </c>
      <c r="E29" s="8">
        <v>4884</v>
      </c>
      <c r="F29" s="8">
        <v>68</v>
      </c>
      <c r="G29" s="8">
        <v>0</v>
      </c>
      <c r="H29" s="8">
        <v>0</v>
      </c>
      <c r="I29" s="8">
        <v>8</v>
      </c>
      <c r="J29" s="7">
        <v>0</v>
      </c>
      <c r="K29" s="7">
        <v>0</v>
      </c>
    </row>
    <row r="30" spans="1:11" x14ac:dyDescent="0.25">
      <c r="A30" s="7" t="str">
        <f>"141708"</f>
        <v>141708</v>
      </c>
      <c r="B30" s="7" t="s">
        <v>38</v>
      </c>
      <c r="C30" s="8">
        <v>14822</v>
      </c>
      <c r="D30" s="8">
        <v>11190</v>
      </c>
      <c r="E30" s="8">
        <v>10574</v>
      </c>
      <c r="F30" s="8">
        <v>621</v>
      </c>
      <c r="G30" s="8">
        <v>3</v>
      </c>
      <c r="H30" s="8">
        <v>0</v>
      </c>
      <c r="I30" s="8">
        <v>15</v>
      </c>
      <c r="J30" s="7">
        <v>0</v>
      </c>
      <c r="K30" s="7">
        <v>0</v>
      </c>
    </row>
    <row r="31" spans="1:11" x14ac:dyDescent="0.25">
      <c r="A31" s="7" t="s">
        <v>39</v>
      </c>
      <c r="B31" s="7"/>
      <c r="C31" s="8">
        <v>191529</v>
      </c>
      <c r="D31" s="8">
        <v>149217</v>
      </c>
      <c r="E31" s="8">
        <v>141804</v>
      </c>
      <c r="F31" s="8">
        <v>7413</v>
      </c>
      <c r="G31" s="8">
        <v>65</v>
      </c>
      <c r="H31" s="8">
        <v>2</v>
      </c>
      <c r="I31" s="8">
        <v>298</v>
      </c>
      <c r="J31" s="7">
        <v>0</v>
      </c>
      <c r="K31" s="7">
        <v>0</v>
      </c>
    </row>
    <row r="32" spans="1:11" x14ac:dyDescent="0.25">
      <c r="A32" s="7" t="str">
        <f>"141801"</f>
        <v>141801</v>
      </c>
      <c r="B32" s="7" t="s">
        <v>40</v>
      </c>
      <c r="C32" s="8">
        <v>26764</v>
      </c>
      <c r="D32" s="8">
        <v>21405</v>
      </c>
      <c r="E32" s="8">
        <v>20747</v>
      </c>
      <c r="F32" s="8">
        <v>658</v>
      </c>
      <c r="G32" s="8">
        <v>4</v>
      </c>
      <c r="H32" s="8">
        <v>0</v>
      </c>
      <c r="I32" s="8">
        <v>80</v>
      </c>
      <c r="J32" s="7">
        <v>0</v>
      </c>
      <c r="K32" s="7">
        <v>0</v>
      </c>
    </row>
    <row r="33" spans="1:11" x14ac:dyDescent="0.25">
      <c r="A33" s="7" t="str">
        <f>"141802"</f>
        <v>141802</v>
      </c>
      <c r="B33" s="7" t="s">
        <v>41</v>
      </c>
      <c r="C33" s="8">
        <v>23298</v>
      </c>
      <c r="D33" s="8">
        <v>19156</v>
      </c>
      <c r="E33" s="8">
        <v>18144</v>
      </c>
      <c r="F33" s="8">
        <v>1012</v>
      </c>
      <c r="G33" s="8">
        <v>22</v>
      </c>
      <c r="H33" s="8">
        <v>0</v>
      </c>
      <c r="I33" s="8">
        <v>89</v>
      </c>
      <c r="J33" s="7">
        <v>0</v>
      </c>
      <c r="K33" s="7">
        <v>0</v>
      </c>
    </row>
    <row r="34" spans="1:11" x14ac:dyDescent="0.25">
      <c r="A34" s="7" t="str">
        <f>"141803"</f>
        <v>141803</v>
      </c>
      <c r="B34" s="7" t="s">
        <v>42</v>
      </c>
      <c r="C34" s="8">
        <v>34824</v>
      </c>
      <c r="D34" s="8">
        <v>25160</v>
      </c>
      <c r="E34" s="8">
        <v>23587</v>
      </c>
      <c r="F34" s="8">
        <v>1573</v>
      </c>
      <c r="G34" s="8">
        <v>13</v>
      </c>
      <c r="H34" s="8">
        <v>1</v>
      </c>
      <c r="I34" s="8">
        <v>21</v>
      </c>
      <c r="J34" s="7">
        <v>0</v>
      </c>
      <c r="K34" s="7">
        <v>0</v>
      </c>
    </row>
    <row r="35" spans="1:11" x14ac:dyDescent="0.25">
      <c r="A35" s="7" t="str">
        <f>"141804"</f>
        <v>141804</v>
      </c>
      <c r="B35" s="7" t="s">
        <v>43</v>
      </c>
      <c r="C35" s="8">
        <v>82513</v>
      </c>
      <c r="D35" s="8">
        <v>64422</v>
      </c>
      <c r="E35" s="8">
        <v>61361</v>
      </c>
      <c r="F35" s="8">
        <v>3061</v>
      </c>
      <c r="G35" s="8">
        <v>24</v>
      </c>
      <c r="H35" s="8">
        <v>1</v>
      </c>
      <c r="I35" s="8">
        <v>90</v>
      </c>
      <c r="J35" s="7">
        <v>0</v>
      </c>
      <c r="K35" s="7">
        <v>0</v>
      </c>
    </row>
    <row r="36" spans="1:11" x14ac:dyDescent="0.25">
      <c r="A36" s="7" t="str">
        <f>"141805"</f>
        <v>141805</v>
      </c>
      <c r="B36" s="7" t="s">
        <v>44</v>
      </c>
      <c r="C36" s="8">
        <v>12291</v>
      </c>
      <c r="D36" s="8">
        <v>9651</v>
      </c>
      <c r="E36" s="8">
        <v>9103</v>
      </c>
      <c r="F36" s="8">
        <v>548</v>
      </c>
      <c r="G36" s="8">
        <v>0</v>
      </c>
      <c r="H36" s="8">
        <v>0</v>
      </c>
      <c r="I36" s="8">
        <v>6</v>
      </c>
      <c r="J36" s="7">
        <v>0</v>
      </c>
      <c r="K36" s="7">
        <v>0</v>
      </c>
    </row>
    <row r="37" spans="1:11" x14ac:dyDescent="0.25">
      <c r="A37" s="7" t="str">
        <f>"141806"</f>
        <v>141806</v>
      </c>
      <c r="B37" s="7" t="s">
        <v>45</v>
      </c>
      <c r="C37" s="8">
        <v>11839</v>
      </c>
      <c r="D37" s="8">
        <v>9423</v>
      </c>
      <c r="E37" s="8">
        <v>8862</v>
      </c>
      <c r="F37" s="8">
        <v>561</v>
      </c>
      <c r="G37" s="8">
        <v>2</v>
      </c>
      <c r="H37" s="8">
        <v>0</v>
      </c>
      <c r="I37" s="8">
        <v>12</v>
      </c>
      <c r="J37" s="7">
        <v>0</v>
      </c>
      <c r="K37" s="7">
        <v>0</v>
      </c>
    </row>
    <row r="38" spans="1:11" x14ac:dyDescent="0.25">
      <c r="A38" s="7" t="s">
        <v>46</v>
      </c>
      <c r="B38" s="7"/>
      <c r="C38" s="8">
        <v>163456</v>
      </c>
      <c r="D38" s="8">
        <v>129206</v>
      </c>
      <c r="E38" s="8">
        <v>124096</v>
      </c>
      <c r="F38" s="8">
        <v>5113</v>
      </c>
      <c r="G38" s="8">
        <v>50</v>
      </c>
      <c r="H38" s="8">
        <v>2</v>
      </c>
      <c r="I38" s="8">
        <v>258</v>
      </c>
      <c r="J38" s="7">
        <v>0</v>
      </c>
      <c r="K38" s="7">
        <v>0</v>
      </c>
    </row>
    <row r="39" spans="1:11" x14ac:dyDescent="0.25">
      <c r="A39" s="7" t="str">
        <f>"142101"</f>
        <v>142101</v>
      </c>
      <c r="B39" s="7" t="s">
        <v>47</v>
      </c>
      <c r="C39" s="8">
        <v>20507</v>
      </c>
      <c r="D39" s="8">
        <v>16878</v>
      </c>
      <c r="E39" s="8">
        <v>16482</v>
      </c>
      <c r="F39" s="8">
        <v>396</v>
      </c>
      <c r="G39" s="8">
        <v>2</v>
      </c>
      <c r="H39" s="8">
        <v>0</v>
      </c>
      <c r="I39" s="8">
        <v>31</v>
      </c>
      <c r="J39" s="7">
        <v>0</v>
      </c>
      <c r="K39" s="7">
        <v>0</v>
      </c>
    </row>
    <row r="40" spans="1:11" x14ac:dyDescent="0.25">
      <c r="A40" s="7" t="str">
        <f>"142102"</f>
        <v>142102</v>
      </c>
      <c r="B40" s="7" t="s">
        <v>48</v>
      </c>
      <c r="C40" s="8">
        <v>58052</v>
      </c>
      <c r="D40" s="8">
        <v>46029</v>
      </c>
      <c r="E40" s="8">
        <v>44796</v>
      </c>
      <c r="F40" s="8">
        <v>1233</v>
      </c>
      <c r="G40" s="8">
        <v>8</v>
      </c>
      <c r="H40" s="8">
        <v>0</v>
      </c>
      <c r="I40" s="8">
        <v>122</v>
      </c>
      <c r="J40" s="7">
        <v>0</v>
      </c>
      <c r="K40" s="7">
        <v>0</v>
      </c>
    </row>
    <row r="41" spans="1:11" x14ac:dyDescent="0.25">
      <c r="A41" s="7" t="str">
        <f>"142103"</f>
        <v>142103</v>
      </c>
      <c r="B41" s="7" t="s">
        <v>49</v>
      </c>
      <c r="C41" s="8">
        <v>26271</v>
      </c>
      <c r="D41" s="8">
        <v>20805</v>
      </c>
      <c r="E41" s="8">
        <v>19875</v>
      </c>
      <c r="F41" s="8">
        <v>930</v>
      </c>
      <c r="G41" s="8">
        <v>7</v>
      </c>
      <c r="H41" s="8">
        <v>0</v>
      </c>
      <c r="I41" s="8">
        <v>59</v>
      </c>
      <c r="J41" s="7">
        <v>0</v>
      </c>
      <c r="K41" s="7">
        <v>0</v>
      </c>
    </row>
    <row r="42" spans="1:11" x14ac:dyDescent="0.25">
      <c r="A42" s="7" t="str">
        <f>"142104"</f>
        <v>142104</v>
      </c>
      <c r="B42" s="7" t="s">
        <v>50</v>
      </c>
      <c r="C42" s="8">
        <v>18472</v>
      </c>
      <c r="D42" s="8">
        <v>14618</v>
      </c>
      <c r="E42" s="8">
        <v>14021</v>
      </c>
      <c r="F42" s="8">
        <v>600</v>
      </c>
      <c r="G42" s="8">
        <v>15</v>
      </c>
      <c r="H42" s="8">
        <v>2</v>
      </c>
      <c r="I42" s="8">
        <v>12</v>
      </c>
      <c r="J42" s="7">
        <v>0</v>
      </c>
      <c r="K42" s="7">
        <v>0</v>
      </c>
    </row>
    <row r="43" spans="1:11" x14ac:dyDescent="0.25">
      <c r="A43" s="7" t="str">
        <f>"142105"</f>
        <v>142105</v>
      </c>
      <c r="B43" s="7" t="s">
        <v>51</v>
      </c>
      <c r="C43" s="8">
        <v>16986</v>
      </c>
      <c r="D43" s="8">
        <v>12839</v>
      </c>
      <c r="E43" s="8">
        <v>11705</v>
      </c>
      <c r="F43" s="8">
        <v>1134</v>
      </c>
      <c r="G43" s="8">
        <v>11</v>
      </c>
      <c r="H43" s="8">
        <v>0</v>
      </c>
      <c r="I43" s="8">
        <v>11</v>
      </c>
      <c r="J43" s="7">
        <v>0</v>
      </c>
      <c r="K43" s="7">
        <v>0</v>
      </c>
    </row>
    <row r="44" spans="1:11" x14ac:dyDescent="0.25">
      <c r="A44" s="7" t="str">
        <f>"142106"</f>
        <v>142106</v>
      </c>
      <c r="B44" s="7" t="s">
        <v>52</v>
      </c>
      <c r="C44" s="8">
        <v>23168</v>
      </c>
      <c r="D44" s="8">
        <v>18037</v>
      </c>
      <c r="E44" s="8">
        <v>17217</v>
      </c>
      <c r="F44" s="8">
        <v>820</v>
      </c>
      <c r="G44" s="8">
        <v>7</v>
      </c>
      <c r="H44" s="8">
        <v>0</v>
      </c>
      <c r="I44" s="8">
        <v>23</v>
      </c>
      <c r="J44" s="7">
        <v>0</v>
      </c>
      <c r="K44" s="7">
        <v>0</v>
      </c>
    </row>
    <row r="45" spans="1:11" x14ac:dyDescent="0.25">
      <c r="A45" s="7" t="s">
        <v>53</v>
      </c>
      <c r="B45" s="7"/>
      <c r="C45" s="8">
        <v>123619</v>
      </c>
      <c r="D45" s="8">
        <v>96941</v>
      </c>
      <c r="E45" s="8">
        <v>92469</v>
      </c>
      <c r="F45" s="8">
        <v>4472</v>
      </c>
      <c r="G45" s="8">
        <v>28</v>
      </c>
      <c r="H45" s="8">
        <v>2</v>
      </c>
      <c r="I45" s="8">
        <v>230</v>
      </c>
      <c r="J45" s="7">
        <v>0</v>
      </c>
      <c r="K45" s="7">
        <v>0</v>
      </c>
    </row>
    <row r="46" spans="1:11" x14ac:dyDescent="0.25">
      <c r="A46" s="7" t="str">
        <f>"143201"</f>
        <v>143201</v>
      </c>
      <c r="B46" s="7" t="s">
        <v>54</v>
      </c>
      <c r="C46" s="8">
        <v>21231</v>
      </c>
      <c r="D46" s="8">
        <v>16787</v>
      </c>
      <c r="E46" s="8">
        <v>16453</v>
      </c>
      <c r="F46" s="8">
        <v>334</v>
      </c>
      <c r="G46" s="8">
        <v>0</v>
      </c>
      <c r="H46" s="8">
        <v>0</v>
      </c>
      <c r="I46" s="8">
        <v>85</v>
      </c>
      <c r="J46" s="7">
        <v>0</v>
      </c>
      <c r="K46" s="7">
        <v>0</v>
      </c>
    </row>
    <row r="47" spans="1:11" x14ac:dyDescent="0.25">
      <c r="A47" s="7" t="str">
        <f>"143202"</f>
        <v>143202</v>
      </c>
      <c r="B47" s="7" t="s">
        <v>55</v>
      </c>
      <c r="C47" s="8">
        <v>10314</v>
      </c>
      <c r="D47" s="8">
        <v>8381</v>
      </c>
      <c r="E47" s="8">
        <v>8006</v>
      </c>
      <c r="F47" s="8">
        <v>375</v>
      </c>
      <c r="G47" s="8">
        <v>10</v>
      </c>
      <c r="H47" s="8">
        <v>0</v>
      </c>
      <c r="I47" s="8">
        <v>15</v>
      </c>
      <c r="J47" s="7">
        <v>0</v>
      </c>
      <c r="K47" s="7">
        <v>0</v>
      </c>
    </row>
    <row r="48" spans="1:11" x14ac:dyDescent="0.25">
      <c r="A48" s="7" t="str">
        <f>"143203"</f>
        <v>143203</v>
      </c>
      <c r="B48" s="7" t="s">
        <v>56</v>
      </c>
      <c r="C48" s="8">
        <v>4313</v>
      </c>
      <c r="D48" s="8">
        <v>3524</v>
      </c>
      <c r="E48" s="8">
        <v>3360</v>
      </c>
      <c r="F48" s="8">
        <v>164</v>
      </c>
      <c r="G48" s="8">
        <v>1</v>
      </c>
      <c r="H48" s="8">
        <v>0</v>
      </c>
      <c r="I48" s="8">
        <v>5</v>
      </c>
      <c r="J48" s="7">
        <v>0</v>
      </c>
      <c r="K48" s="7">
        <v>0</v>
      </c>
    </row>
    <row r="49" spans="1:11" x14ac:dyDescent="0.25">
      <c r="A49" s="7" t="str">
        <f>"143204"</f>
        <v>143204</v>
      </c>
      <c r="B49" s="7" t="s">
        <v>57</v>
      </c>
      <c r="C49" s="8">
        <v>10237</v>
      </c>
      <c r="D49" s="8">
        <v>8294</v>
      </c>
      <c r="E49" s="8">
        <v>7837</v>
      </c>
      <c r="F49" s="8">
        <v>457</v>
      </c>
      <c r="G49" s="8">
        <v>0</v>
      </c>
      <c r="H49" s="8">
        <v>0</v>
      </c>
      <c r="I49" s="8">
        <v>6</v>
      </c>
      <c r="J49" s="7">
        <v>0</v>
      </c>
      <c r="K49" s="7">
        <v>0</v>
      </c>
    </row>
    <row r="50" spans="1:11" x14ac:dyDescent="0.25">
      <c r="A50" s="7" t="str">
        <f>"143205"</f>
        <v>143205</v>
      </c>
      <c r="B50" s="7" t="s">
        <v>58</v>
      </c>
      <c r="C50" s="8">
        <v>28705</v>
      </c>
      <c r="D50" s="8">
        <v>22657</v>
      </c>
      <c r="E50" s="8">
        <v>21152</v>
      </c>
      <c r="F50" s="8">
        <v>1505</v>
      </c>
      <c r="G50" s="8">
        <v>13</v>
      </c>
      <c r="H50" s="8">
        <v>0</v>
      </c>
      <c r="I50" s="8">
        <v>74</v>
      </c>
      <c r="J50" s="7">
        <v>0</v>
      </c>
      <c r="K50" s="7">
        <v>0</v>
      </c>
    </row>
    <row r="51" spans="1:11" x14ac:dyDescent="0.25">
      <c r="A51" s="7" t="str">
        <f>"143206"</f>
        <v>143206</v>
      </c>
      <c r="B51" s="7" t="s">
        <v>59</v>
      </c>
      <c r="C51" s="8">
        <v>27841</v>
      </c>
      <c r="D51" s="8">
        <v>20932</v>
      </c>
      <c r="E51" s="8">
        <v>20350</v>
      </c>
      <c r="F51" s="8">
        <v>582</v>
      </c>
      <c r="G51" s="8">
        <v>2</v>
      </c>
      <c r="H51" s="8">
        <v>1</v>
      </c>
      <c r="I51" s="8">
        <v>19</v>
      </c>
      <c r="J51" s="7">
        <v>0</v>
      </c>
      <c r="K51" s="7">
        <v>0</v>
      </c>
    </row>
    <row r="52" spans="1:11" x14ac:dyDescent="0.25">
      <c r="A52" s="7" t="str">
        <f>"143207"</f>
        <v>143207</v>
      </c>
      <c r="B52" s="7" t="s">
        <v>60</v>
      </c>
      <c r="C52" s="8">
        <v>20978</v>
      </c>
      <c r="D52" s="8">
        <v>16366</v>
      </c>
      <c r="E52" s="8">
        <v>15311</v>
      </c>
      <c r="F52" s="8">
        <v>1055</v>
      </c>
      <c r="G52" s="8">
        <v>2</v>
      </c>
      <c r="H52" s="8">
        <v>1</v>
      </c>
      <c r="I52" s="8">
        <v>26</v>
      </c>
      <c r="J52" s="7">
        <v>0</v>
      </c>
      <c r="K52" s="7">
        <v>0</v>
      </c>
    </row>
    <row r="53" spans="1:11" x14ac:dyDescent="0.25">
      <c r="A53" s="7" t="s">
        <v>61</v>
      </c>
      <c r="B53" s="7"/>
      <c r="C53" s="8">
        <v>253093</v>
      </c>
      <c r="D53" s="8">
        <v>195053</v>
      </c>
      <c r="E53" s="8">
        <v>189276</v>
      </c>
      <c r="F53" s="8">
        <v>5773</v>
      </c>
      <c r="G53" s="8">
        <v>23</v>
      </c>
      <c r="H53" s="8">
        <v>0</v>
      </c>
      <c r="I53" s="8">
        <v>269</v>
      </c>
      <c r="J53" s="7">
        <v>0</v>
      </c>
      <c r="K53" s="7">
        <v>0</v>
      </c>
    </row>
    <row r="54" spans="1:11" x14ac:dyDescent="0.25">
      <c r="A54" s="7" t="str">
        <f>"143401"</f>
        <v>143401</v>
      </c>
      <c r="B54" s="7" t="s">
        <v>62</v>
      </c>
      <c r="C54" s="8">
        <v>26153</v>
      </c>
      <c r="D54" s="8">
        <v>19582</v>
      </c>
      <c r="E54" s="8">
        <v>19002</v>
      </c>
      <c r="F54" s="8">
        <v>580</v>
      </c>
      <c r="G54" s="8">
        <v>4</v>
      </c>
      <c r="H54" s="8">
        <v>0</v>
      </c>
      <c r="I54" s="8">
        <v>15</v>
      </c>
      <c r="J54" s="7">
        <v>0</v>
      </c>
      <c r="K54" s="7">
        <v>0</v>
      </c>
    </row>
    <row r="55" spans="1:11" x14ac:dyDescent="0.25">
      <c r="A55" s="7" t="str">
        <f>"143402"</f>
        <v>143402</v>
      </c>
      <c r="B55" s="7" t="s">
        <v>63</v>
      </c>
      <c r="C55" s="8">
        <v>39234</v>
      </c>
      <c r="D55" s="8">
        <v>29045</v>
      </c>
      <c r="E55" s="8">
        <v>28004</v>
      </c>
      <c r="F55" s="8">
        <v>1041</v>
      </c>
      <c r="G55" s="8">
        <v>2</v>
      </c>
      <c r="H55" s="8">
        <v>0</v>
      </c>
      <c r="I55" s="8">
        <v>26</v>
      </c>
      <c r="J55" s="7">
        <v>0</v>
      </c>
      <c r="K55" s="7">
        <v>0</v>
      </c>
    </row>
    <row r="56" spans="1:11" x14ac:dyDescent="0.25">
      <c r="A56" s="7" t="str">
        <f>"143403"</f>
        <v>143403</v>
      </c>
      <c r="B56" s="7" t="s">
        <v>64</v>
      </c>
      <c r="C56" s="8">
        <v>37388</v>
      </c>
      <c r="D56" s="8">
        <v>27934</v>
      </c>
      <c r="E56" s="8">
        <v>26866</v>
      </c>
      <c r="F56" s="8">
        <v>1073</v>
      </c>
      <c r="G56" s="8">
        <v>4</v>
      </c>
      <c r="H56" s="8">
        <v>0</v>
      </c>
      <c r="I56" s="8">
        <v>24</v>
      </c>
      <c r="J56" s="7">
        <v>0</v>
      </c>
      <c r="K56" s="7">
        <v>0</v>
      </c>
    </row>
    <row r="57" spans="1:11" x14ac:dyDescent="0.25">
      <c r="A57" s="7" t="str">
        <f>"143404"</f>
        <v>143404</v>
      </c>
      <c r="B57" s="7" t="s">
        <v>65</v>
      </c>
      <c r="C57" s="8">
        <v>16739</v>
      </c>
      <c r="D57" s="8">
        <v>13567</v>
      </c>
      <c r="E57" s="8">
        <v>13159</v>
      </c>
      <c r="F57" s="8">
        <v>414</v>
      </c>
      <c r="G57" s="8">
        <v>5</v>
      </c>
      <c r="H57" s="8">
        <v>0</v>
      </c>
      <c r="I57" s="8">
        <v>15</v>
      </c>
      <c r="J57" s="7">
        <v>0</v>
      </c>
      <c r="K57" s="7">
        <v>0</v>
      </c>
    </row>
    <row r="58" spans="1:11" x14ac:dyDescent="0.25">
      <c r="A58" s="7" t="str">
        <f>"143405"</f>
        <v>143405</v>
      </c>
      <c r="B58" s="7" t="s">
        <v>66</v>
      </c>
      <c r="C58" s="8">
        <v>8419</v>
      </c>
      <c r="D58" s="8">
        <v>6503</v>
      </c>
      <c r="E58" s="8">
        <v>6323</v>
      </c>
      <c r="F58" s="8">
        <v>180</v>
      </c>
      <c r="G58" s="8">
        <v>1</v>
      </c>
      <c r="H58" s="8">
        <v>0</v>
      </c>
      <c r="I58" s="8">
        <v>21</v>
      </c>
      <c r="J58" s="7">
        <v>0</v>
      </c>
      <c r="K58" s="7">
        <v>0</v>
      </c>
    </row>
    <row r="59" spans="1:11" x14ac:dyDescent="0.25">
      <c r="A59" s="7" t="str">
        <f>"143406"</f>
        <v>143406</v>
      </c>
      <c r="B59" s="7" t="s">
        <v>67</v>
      </c>
      <c r="C59" s="8">
        <v>7274</v>
      </c>
      <c r="D59" s="8">
        <v>5890</v>
      </c>
      <c r="E59" s="8">
        <v>5649</v>
      </c>
      <c r="F59" s="8">
        <v>241</v>
      </c>
      <c r="G59" s="8">
        <v>0</v>
      </c>
      <c r="H59" s="8">
        <v>0</v>
      </c>
      <c r="I59" s="8">
        <v>5</v>
      </c>
      <c r="J59" s="7">
        <v>0</v>
      </c>
      <c r="K59" s="7">
        <v>0</v>
      </c>
    </row>
    <row r="60" spans="1:11" x14ac:dyDescent="0.25">
      <c r="A60" s="7" t="str">
        <f>"143407"</f>
        <v>143407</v>
      </c>
      <c r="B60" s="7" t="s">
        <v>68</v>
      </c>
      <c r="C60" s="8">
        <v>11154</v>
      </c>
      <c r="D60" s="8">
        <v>8492</v>
      </c>
      <c r="E60" s="8">
        <v>8243</v>
      </c>
      <c r="F60" s="8">
        <v>249</v>
      </c>
      <c r="G60" s="8">
        <v>1</v>
      </c>
      <c r="H60" s="8">
        <v>0</v>
      </c>
      <c r="I60" s="8">
        <v>21</v>
      </c>
      <c r="J60" s="7">
        <v>0</v>
      </c>
      <c r="K60" s="7">
        <v>0</v>
      </c>
    </row>
    <row r="61" spans="1:11" x14ac:dyDescent="0.25">
      <c r="A61" s="7" t="str">
        <f>"143408"</f>
        <v>143408</v>
      </c>
      <c r="B61" s="7" t="s">
        <v>69</v>
      </c>
      <c r="C61" s="8">
        <v>6523</v>
      </c>
      <c r="D61" s="8">
        <v>5045</v>
      </c>
      <c r="E61" s="8">
        <v>4870</v>
      </c>
      <c r="F61" s="8">
        <v>175</v>
      </c>
      <c r="G61" s="8">
        <v>1</v>
      </c>
      <c r="H61" s="8">
        <v>0</v>
      </c>
      <c r="I61" s="8">
        <v>9</v>
      </c>
      <c r="J61" s="7">
        <v>0</v>
      </c>
      <c r="K61" s="7">
        <v>0</v>
      </c>
    </row>
    <row r="62" spans="1:11" x14ac:dyDescent="0.25">
      <c r="A62" s="7" t="str">
        <f>"143409"</f>
        <v>143409</v>
      </c>
      <c r="B62" s="7" t="s">
        <v>70</v>
      </c>
      <c r="C62" s="8">
        <v>29500</v>
      </c>
      <c r="D62" s="8">
        <v>22259</v>
      </c>
      <c r="E62" s="8">
        <v>21471</v>
      </c>
      <c r="F62" s="8">
        <v>790</v>
      </c>
      <c r="G62" s="8">
        <v>0</v>
      </c>
      <c r="H62" s="8">
        <v>0</v>
      </c>
      <c r="I62" s="8">
        <v>43</v>
      </c>
      <c r="J62" s="7">
        <v>0</v>
      </c>
      <c r="K62" s="7">
        <v>0</v>
      </c>
    </row>
    <row r="63" spans="1:11" x14ac:dyDescent="0.25">
      <c r="A63" s="7" t="str">
        <f>"143410"</f>
        <v>143410</v>
      </c>
      <c r="B63" s="7" t="s">
        <v>71</v>
      </c>
      <c r="C63" s="8">
        <v>2674</v>
      </c>
      <c r="D63" s="8">
        <v>2164</v>
      </c>
      <c r="E63" s="8">
        <v>2081</v>
      </c>
      <c r="F63" s="8">
        <v>83</v>
      </c>
      <c r="G63" s="8">
        <v>0</v>
      </c>
      <c r="H63" s="8">
        <v>0</v>
      </c>
      <c r="I63" s="8">
        <v>7</v>
      </c>
      <c r="J63" s="7">
        <v>0</v>
      </c>
      <c r="K63" s="7">
        <v>0</v>
      </c>
    </row>
    <row r="64" spans="1:11" x14ac:dyDescent="0.25">
      <c r="A64" s="7" t="str">
        <f>"143411"</f>
        <v>143411</v>
      </c>
      <c r="B64" s="7" t="s">
        <v>72</v>
      </c>
      <c r="C64" s="8">
        <v>20000</v>
      </c>
      <c r="D64" s="8">
        <v>15851</v>
      </c>
      <c r="E64" s="8">
        <v>15537</v>
      </c>
      <c r="F64" s="8">
        <v>314</v>
      </c>
      <c r="G64" s="8">
        <v>0</v>
      </c>
      <c r="H64" s="8">
        <v>0</v>
      </c>
      <c r="I64" s="8">
        <v>21</v>
      </c>
      <c r="J64" s="7">
        <v>0</v>
      </c>
      <c r="K64" s="7">
        <v>0</v>
      </c>
    </row>
    <row r="65" spans="1:11" x14ac:dyDescent="0.25">
      <c r="A65" s="7" t="str">
        <f>"143412"</f>
        <v>143412</v>
      </c>
      <c r="B65" s="7" t="s">
        <v>73</v>
      </c>
      <c r="C65" s="8">
        <v>48035</v>
      </c>
      <c r="D65" s="8">
        <v>38721</v>
      </c>
      <c r="E65" s="8">
        <v>38071</v>
      </c>
      <c r="F65" s="8">
        <v>633</v>
      </c>
      <c r="G65" s="8">
        <v>5</v>
      </c>
      <c r="H65" s="8">
        <v>0</v>
      </c>
      <c r="I65" s="8">
        <v>62</v>
      </c>
      <c r="J65" s="7">
        <v>0</v>
      </c>
      <c r="K65" s="7">
        <v>0</v>
      </c>
    </row>
    <row r="66" spans="1:11" x14ac:dyDescent="0.25">
      <c r="A66" s="7" t="s">
        <v>74</v>
      </c>
      <c r="B66" s="7"/>
      <c r="C66" s="8">
        <v>1637530</v>
      </c>
      <c r="D66" s="8">
        <v>1323543</v>
      </c>
      <c r="E66" s="8">
        <v>1257625</v>
      </c>
      <c r="F66" s="8">
        <v>66113</v>
      </c>
      <c r="G66" s="8">
        <v>816</v>
      </c>
      <c r="H66" s="8">
        <v>28</v>
      </c>
      <c r="I66" s="8">
        <v>2198</v>
      </c>
      <c r="J66" s="7">
        <v>0</v>
      </c>
      <c r="K66" s="7">
        <v>0</v>
      </c>
    </row>
    <row r="67" spans="1:11" x14ac:dyDescent="0.25">
      <c r="A67" s="7" t="str">
        <f>"146502"</f>
        <v>146502</v>
      </c>
      <c r="B67" s="7" t="s">
        <v>75</v>
      </c>
      <c r="C67" s="8">
        <v>115749</v>
      </c>
      <c r="D67" s="8">
        <v>92219</v>
      </c>
      <c r="E67" s="8">
        <v>88435</v>
      </c>
      <c r="F67" s="8">
        <v>3786</v>
      </c>
      <c r="G67" s="8">
        <v>24</v>
      </c>
      <c r="H67" s="8">
        <v>0</v>
      </c>
      <c r="I67" s="8">
        <v>131</v>
      </c>
      <c r="J67" s="7">
        <v>0</v>
      </c>
      <c r="K67" s="7">
        <v>0</v>
      </c>
    </row>
    <row r="68" spans="1:11" x14ac:dyDescent="0.25">
      <c r="A68" s="7" t="str">
        <f>"146503"</f>
        <v>146503</v>
      </c>
      <c r="B68" s="7" t="s">
        <v>76</v>
      </c>
      <c r="C68" s="8">
        <v>134419</v>
      </c>
      <c r="D68" s="8">
        <v>100464</v>
      </c>
      <c r="E68" s="8">
        <v>96332</v>
      </c>
      <c r="F68" s="8">
        <v>4147</v>
      </c>
      <c r="G68" s="8">
        <v>23</v>
      </c>
      <c r="H68" s="8">
        <v>1</v>
      </c>
      <c r="I68" s="8">
        <v>91</v>
      </c>
      <c r="J68" s="7">
        <v>0</v>
      </c>
      <c r="K68" s="7">
        <v>0</v>
      </c>
    </row>
    <row r="69" spans="1:11" x14ac:dyDescent="0.25">
      <c r="A69" s="7" t="str">
        <f>"146504"</f>
        <v>146504</v>
      </c>
      <c r="B69" s="7" t="s">
        <v>77</v>
      </c>
      <c r="C69" s="8">
        <v>115836</v>
      </c>
      <c r="D69" s="8">
        <v>96374</v>
      </c>
      <c r="E69" s="8">
        <v>91719</v>
      </c>
      <c r="F69" s="8">
        <v>4655</v>
      </c>
      <c r="G69" s="8">
        <v>60</v>
      </c>
      <c r="H69" s="8">
        <v>2</v>
      </c>
      <c r="I69" s="8">
        <v>232</v>
      </c>
      <c r="J69" s="7">
        <v>0</v>
      </c>
      <c r="K69" s="7">
        <v>0</v>
      </c>
    </row>
    <row r="70" spans="1:11" x14ac:dyDescent="0.25">
      <c r="A70" s="7" t="str">
        <f>"146505"</f>
        <v>146505</v>
      </c>
      <c r="B70" s="7" t="s">
        <v>78</v>
      </c>
      <c r="C70" s="8">
        <v>194103</v>
      </c>
      <c r="D70" s="8">
        <v>160155</v>
      </c>
      <c r="E70" s="8">
        <v>151266</v>
      </c>
      <c r="F70" s="8">
        <v>8894</v>
      </c>
      <c r="G70" s="8">
        <v>163</v>
      </c>
      <c r="H70" s="8">
        <v>6</v>
      </c>
      <c r="I70" s="8">
        <v>259</v>
      </c>
      <c r="J70" s="7">
        <v>0</v>
      </c>
      <c r="K70" s="7">
        <v>0</v>
      </c>
    </row>
    <row r="71" spans="1:11" x14ac:dyDescent="0.25">
      <c r="A71" s="7" t="str">
        <f>"146506"</f>
        <v>146506</v>
      </c>
      <c r="B71" s="7" t="s">
        <v>79</v>
      </c>
      <c r="C71" s="8">
        <v>69470</v>
      </c>
      <c r="D71" s="8">
        <v>57781</v>
      </c>
      <c r="E71" s="8">
        <v>54588</v>
      </c>
      <c r="F71" s="8">
        <v>3193</v>
      </c>
      <c r="G71" s="8">
        <v>45</v>
      </c>
      <c r="H71" s="8">
        <v>1</v>
      </c>
      <c r="I71" s="8">
        <v>94</v>
      </c>
      <c r="J71" s="7">
        <v>0</v>
      </c>
      <c r="K71" s="7">
        <v>0</v>
      </c>
    </row>
    <row r="72" spans="1:11" x14ac:dyDescent="0.25">
      <c r="A72" s="7" t="str">
        <f>"146507"</f>
        <v>146507</v>
      </c>
      <c r="B72" s="7" t="s">
        <v>80</v>
      </c>
      <c r="C72" s="8">
        <v>163844</v>
      </c>
      <c r="D72" s="8">
        <v>134540</v>
      </c>
      <c r="E72" s="8">
        <v>129505</v>
      </c>
      <c r="F72" s="8">
        <v>5070</v>
      </c>
      <c r="G72" s="8">
        <v>76</v>
      </c>
      <c r="H72" s="8">
        <v>6</v>
      </c>
      <c r="I72" s="8">
        <v>193</v>
      </c>
      <c r="J72" s="7">
        <v>0</v>
      </c>
      <c r="K72" s="7">
        <v>0</v>
      </c>
    </row>
    <row r="73" spans="1:11" x14ac:dyDescent="0.25">
      <c r="A73" s="7" t="str">
        <f>"146508"</f>
        <v>146508</v>
      </c>
      <c r="B73" s="7" t="s">
        <v>81</v>
      </c>
      <c r="C73" s="8">
        <v>52678</v>
      </c>
      <c r="D73" s="8">
        <v>44674</v>
      </c>
      <c r="E73" s="8">
        <v>42209</v>
      </c>
      <c r="F73" s="8">
        <v>2465</v>
      </c>
      <c r="G73" s="8">
        <v>32</v>
      </c>
      <c r="H73" s="8">
        <v>1</v>
      </c>
      <c r="I73" s="8">
        <v>75</v>
      </c>
      <c r="J73" s="7">
        <v>0</v>
      </c>
      <c r="K73" s="7">
        <v>0</v>
      </c>
    </row>
    <row r="74" spans="1:11" x14ac:dyDescent="0.25">
      <c r="A74" s="7" t="str">
        <f>"146509"</f>
        <v>146509</v>
      </c>
      <c r="B74" s="7" t="s">
        <v>82</v>
      </c>
      <c r="C74" s="8">
        <v>23024</v>
      </c>
      <c r="D74" s="8">
        <v>18418</v>
      </c>
      <c r="E74" s="8">
        <v>17703</v>
      </c>
      <c r="F74" s="8">
        <v>715</v>
      </c>
      <c r="G74" s="8">
        <v>5</v>
      </c>
      <c r="H74" s="8">
        <v>0</v>
      </c>
      <c r="I74" s="8">
        <v>30</v>
      </c>
      <c r="J74" s="7">
        <v>0</v>
      </c>
      <c r="K74" s="7">
        <v>0</v>
      </c>
    </row>
    <row r="75" spans="1:11" x14ac:dyDescent="0.25">
      <c r="A75" s="7" t="str">
        <f>"146510"</f>
        <v>146510</v>
      </c>
      <c r="B75" s="7" t="s">
        <v>83</v>
      </c>
      <c r="C75" s="8">
        <v>91160</v>
      </c>
      <c r="D75" s="8">
        <v>77958</v>
      </c>
      <c r="E75" s="8">
        <v>73174</v>
      </c>
      <c r="F75" s="8">
        <v>4784</v>
      </c>
      <c r="G75" s="8">
        <v>98</v>
      </c>
      <c r="H75" s="8">
        <v>1</v>
      </c>
      <c r="I75" s="8">
        <v>163</v>
      </c>
      <c r="J75" s="7">
        <v>0</v>
      </c>
      <c r="K75" s="7">
        <v>0</v>
      </c>
    </row>
    <row r="76" spans="1:11" x14ac:dyDescent="0.25">
      <c r="A76" s="7" t="str">
        <f>"146511"</f>
        <v>146511</v>
      </c>
      <c r="B76" s="7" t="s">
        <v>84</v>
      </c>
      <c r="C76" s="8">
        <v>112157</v>
      </c>
      <c r="D76" s="8">
        <v>92265</v>
      </c>
      <c r="E76" s="8">
        <v>89261</v>
      </c>
      <c r="F76" s="8">
        <v>3004</v>
      </c>
      <c r="G76" s="8">
        <v>21</v>
      </c>
      <c r="H76" s="8">
        <v>0</v>
      </c>
      <c r="I76" s="8">
        <v>133</v>
      </c>
      <c r="J76" s="7">
        <v>0</v>
      </c>
      <c r="K76" s="7">
        <v>0</v>
      </c>
    </row>
    <row r="77" spans="1:11" x14ac:dyDescent="0.25">
      <c r="A77" s="7" t="str">
        <f>"146512"</f>
        <v>146512</v>
      </c>
      <c r="B77" s="7" t="s">
        <v>85</v>
      </c>
      <c r="C77" s="8">
        <v>61938</v>
      </c>
      <c r="D77" s="8">
        <v>47931</v>
      </c>
      <c r="E77" s="8">
        <v>45527</v>
      </c>
      <c r="F77" s="8">
        <v>2496</v>
      </c>
      <c r="G77" s="8">
        <v>10</v>
      </c>
      <c r="H77" s="8">
        <v>0</v>
      </c>
      <c r="I77" s="8">
        <v>62</v>
      </c>
      <c r="J77" s="7">
        <v>0</v>
      </c>
      <c r="K77" s="7">
        <v>0</v>
      </c>
    </row>
    <row r="78" spans="1:11" x14ac:dyDescent="0.25">
      <c r="A78" s="7" t="str">
        <f>"146513"</f>
        <v>146513</v>
      </c>
      <c r="B78" s="7" t="s">
        <v>86</v>
      </c>
      <c r="C78" s="8">
        <v>138178</v>
      </c>
      <c r="D78" s="8">
        <v>112156</v>
      </c>
      <c r="E78" s="8">
        <v>106791</v>
      </c>
      <c r="F78" s="8">
        <v>5365</v>
      </c>
      <c r="G78" s="8">
        <v>67</v>
      </c>
      <c r="H78" s="8">
        <v>4</v>
      </c>
      <c r="I78" s="8">
        <v>128</v>
      </c>
      <c r="J78" s="7">
        <v>0</v>
      </c>
      <c r="K78" s="7">
        <v>0</v>
      </c>
    </row>
    <row r="79" spans="1:11" x14ac:dyDescent="0.25">
      <c r="A79" s="7" t="str">
        <f>"146514"</f>
        <v>146514</v>
      </c>
      <c r="B79" s="7" t="s">
        <v>87</v>
      </c>
      <c r="C79" s="8">
        <v>79748</v>
      </c>
      <c r="D79" s="8">
        <v>62074</v>
      </c>
      <c r="E79" s="8">
        <v>59483</v>
      </c>
      <c r="F79" s="8">
        <v>2600</v>
      </c>
      <c r="G79" s="8">
        <v>21</v>
      </c>
      <c r="H79" s="8">
        <v>1</v>
      </c>
      <c r="I79" s="8">
        <v>269</v>
      </c>
      <c r="J79" s="7">
        <v>0</v>
      </c>
      <c r="K79" s="7">
        <v>0</v>
      </c>
    </row>
    <row r="80" spans="1:11" x14ac:dyDescent="0.25">
      <c r="A80" s="7" t="str">
        <f>"146515"</f>
        <v>146515</v>
      </c>
      <c r="B80" s="7" t="s">
        <v>88</v>
      </c>
      <c r="C80" s="8">
        <v>24886</v>
      </c>
      <c r="D80" s="8">
        <v>19775</v>
      </c>
      <c r="E80" s="8">
        <v>18644</v>
      </c>
      <c r="F80" s="8">
        <v>1131</v>
      </c>
      <c r="G80" s="8">
        <v>6</v>
      </c>
      <c r="H80" s="8">
        <v>0</v>
      </c>
      <c r="I80" s="8">
        <v>24</v>
      </c>
      <c r="J80" s="7">
        <v>0</v>
      </c>
      <c r="K80" s="7">
        <v>0</v>
      </c>
    </row>
    <row r="81" spans="1:11" x14ac:dyDescent="0.25">
      <c r="A81" s="7" t="str">
        <f>"146516"</f>
        <v>146516</v>
      </c>
      <c r="B81" s="7" t="s">
        <v>89</v>
      </c>
      <c r="C81" s="8">
        <v>43390</v>
      </c>
      <c r="D81" s="8">
        <v>31080</v>
      </c>
      <c r="E81" s="8">
        <v>28843</v>
      </c>
      <c r="F81" s="8">
        <v>2266</v>
      </c>
      <c r="G81" s="8">
        <v>48</v>
      </c>
      <c r="H81" s="8">
        <v>2</v>
      </c>
      <c r="I81" s="8">
        <v>31</v>
      </c>
      <c r="J81" s="7">
        <v>0</v>
      </c>
      <c r="K81" s="7">
        <v>0</v>
      </c>
    </row>
    <row r="82" spans="1:11" x14ac:dyDescent="0.25">
      <c r="A82" s="7" t="str">
        <f>"146517"</f>
        <v>146517</v>
      </c>
      <c r="B82" s="7" t="s">
        <v>90</v>
      </c>
      <c r="C82" s="8">
        <v>42636</v>
      </c>
      <c r="D82" s="8">
        <v>33430</v>
      </c>
      <c r="E82" s="8">
        <v>31194</v>
      </c>
      <c r="F82" s="8">
        <v>2244</v>
      </c>
      <c r="G82" s="8">
        <v>16</v>
      </c>
      <c r="H82" s="8">
        <v>0</v>
      </c>
      <c r="I82" s="8">
        <v>52</v>
      </c>
      <c r="J82" s="7">
        <v>0</v>
      </c>
      <c r="K82" s="7">
        <v>0</v>
      </c>
    </row>
    <row r="83" spans="1:11" x14ac:dyDescent="0.25">
      <c r="A83" s="7" t="str">
        <f>"146518"</f>
        <v>146518</v>
      </c>
      <c r="B83" s="7" t="s">
        <v>91</v>
      </c>
      <c r="C83" s="8">
        <v>124750</v>
      </c>
      <c r="D83" s="8">
        <v>102042</v>
      </c>
      <c r="E83" s="8">
        <v>95484</v>
      </c>
      <c r="F83" s="8">
        <v>6558</v>
      </c>
      <c r="G83" s="8">
        <v>59</v>
      </c>
      <c r="H83" s="8">
        <v>3</v>
      </c>
      <c r="I83" s="8">
        <v>166</v>
      </c>
      <c r="J83" s="7">
        <v>0</v>
      </c>
      <c r="K83" s="7">
        <v>0</v>
      </c>
    </row>
    <row r="84" spans="1:11" x14ac:dyDescent="0.25">
      <c r="A84" s="7" t="str">
        <f>"146519"</f>
        <v>146519</v>
      </c>
      <c r="B84" s="7" t="s">
        <v>92</v>
      </c>
      <c r="C84" s="8">
        <v>49564</v>
      </c>
      <c r="D84" s="8">
        <v>40207</v>
      </c>
      <c r="E84" s="8">
        <v>37467</v>
      </c>
      <c r="F84" s="8">
        <v>2740</v>
      </c>
      <c r="G84" s="8">
        <v>42</v>
      </c>
      <c r="H84" s="8">
        <v>0</v>
      </c>
      <c r="I84" s="8">
        <v>65</v>
      </c>
      <c r="J84" s="7">
        <v>0</v>
      </c>
      <c r="K84" s="7">
        <v>0</v>
      </c>
    </row>
    <row r="85" spans="1:11" x14ac:dyDescent="0.25">
      <c r="A85" s="7" t="s">
        <v>93</v>
      </c>
      <c r="B85" s="7"/>
      <c r="C85" s="8">
        <v>2786404</v>
      </c>
      <c r="D85" s="8">
        <v>2225101</v>
      </c>
      <c r="E85" s="8">
        <v>2124093</v>
      </c>
      <c r="F85" s="8">
        <v>101229</v>
      </c>
      <c r="G85" s="8">
        <v>1041</v>
      </c>
      <c r="H85" s="8">
        <v>39</v>
      </c>
      <c r="I85" s="8">
        <v>3763</v>
      </c>
      <c r="J85" s="7">
        <v>0</v>
      </c>
      <c r="K85" s="7">
        <v>0</v>
      </c>
    </row>
  </sheetData>
  <pageMargins left="0.70866141732283472" right="0.70866141732283472" top="0.15748031496062992" bottom="0.15748031496062992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Dłutek</dc:creator>
  <cp:lastModifiedBy>Paweł Dłutek</cp:lastModifiedBy>
  <cp:lastPrinted>2025-07-14T07:49:47Z</cp:lastPrinted>
  <dcterms:created xsi:type="dcterms:W3CDTF">2025-07-14T07:49:05Z</dcterms:created>
  <dcterms:modified xsi:type="dcterms:W3CDTF">2025-07-14T07:50:27Z</dcterms:modified>
</cp:coreProperties>
</file>