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_Kolakowski\Downloads\"/>
    </mc:Choice>
  </mc:AlternateContent>
  <xr:revisionPtr revIDLastSave="0" documentId="8_{5ED78D24-5CF9-4218-A8FF-BB2E77A7337D}" xr6:coauthVersionLast="36" xr6:coauthVersionMax="36" xr10:uidLastSave="{00000000-0000-0000-0000-000000000000}"/>
  <bookViews>
    <workbookView xWindow="0" yWindow="0" windowWidth="29745" windowHeight="15270" xr2:uid="{00000000-000D-0000-FFFF-FFFF00000000}"/>
  </bookViews>
  <sheets>
    <sheet name="rejestr_wyborcow_2024_kw_3_2024" sheetId="1" r:id="rId1"/>
  </sheets>
  <definedNames>
    <definedName name="_xlnm.Print_Titles" localSheetId="0">rejestr_wyborcow_2024_kw_3_2024!$1:$1</definedName>
  </definedNames>
  <calcPr calcId="191029"/>
</workbook>
</file>

<file path=xl/calcChain.xml><?xml version="1.0" encoding="utf-8"?>
<calcChain xmlns="http://schemas.openxmlformats.org/spreadsheetml/2006/main">
  <c r="A84" i="1" l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5" i="1"/>
  <c r="A64" i="1"/>
  <c r="A63" i="1"/>
  <c r="A62" i="1"/>
  <c r="A61" i="1"/>
  <c r="A60" i="1"/>
  <c r="A59" i="1"/>
  <c r="A58" i="1"/>
  <c r="A57" i="1"/>
  <c r="A56" i="1"/>
  <c r="A55" i="1"/>
  <c r="A54" i="1"/>
  <c r="A52" i="1"/>
  <c r="A51" i="1"/>
  <c r="A50" i="1"/>
  <c r="A49" i="1"/>
  <c r="A48" i="1"/>
  <c r="A47" i="1"/>
  <c r="A46" i="1"/>
  <c r="A44" i="1"/>
  <c r="A43" i="1"/>
  <c r="A42" i="1"/>
  <c r="A41" i="1"/>
  <c r="A40" i="1"/>
  <c r="A39" i="1"/>
  <c r="A37" i="1"/>
  <c r="A36" i="1"/>
  <c r="A35" i="1"/>
  <c r="A34" i="1"/>
  <c r="A33" i="1"/>
  <c r="A32" i="1"/>
  <c r="A30" i="1"/>
  <c r="A29" i="1"/>
  <c r="A28" i="1"/>
  <c r="A27" i="1"/>
  <c r="A26" i="1"/>
  <c r="A25" i="1"/>
  <c r="A24" i="1"/>
  <c r="A23" i="1"/>
  <c r="A21" i="1"/>
  <c r="A20" i="1"/>
  <c r="A19" i="1"/>
  <c r="A18" i="1"/>
  <c r="A17" i="1"/>
  <c r="A16" i="1"/>
  <c r="A14" i="1"/>
  <c r="A13" i="1"/>
  <c r="A12" i="1"/>
  <c r="A11" i="1"/>
  <c r="A10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<sst xmlns="http://schemas.openxmlformats.org/spreadsheetml/2006/main" count="95" uniqueCount="95">
  <si>
    <t>Gmina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</si>
  <si>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</si>
  <si>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</si>
  <si>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</si>
  <si>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</si>
  <si>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</si>
  <si>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</si>
  <si>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</si>
  <si>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</si>
  <si>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</si>
  <si>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grodziski</t>
  </si>
  <si>
    <t>m. Milanówek</t>
  </si>
  <si>
    <t>m. Podkowa Leśna</t>
  </si>
  <si>
    <t>gm. Baranów</t>
  </si>
  <si>
    <t>gm. Grodzisk Mazowiecki</t>
  </si>
  <si>
    <t>gm. Jaktorów</t>
  </si>
  <si>
    <t>gm. Żabia Wola</t>
  </si>
  <si>
    <t>Powiat legionowski</t>
  </si>
  <si>
    <t>m. Legionowo</t>
  </si>
  <si>
    <t>gm. Jabłonna</t>
  </si>
  <si>
    <t>gm. Nieporęt</t>
  </si>
  <si>
    <t>gm. Serock</t>
  </si>
  <si>
    <t>gm. Wieliszew</t>
  </si>
  <si>
    <t>Powiat nowodworski</t>
  </si>
  <si>
    <t>m. Nowy Dwór Mazowiecki</t>
  </si>
  <si>
    <t>gm. Czosnów</t>
  </si>
  <si>
    <t>gm. Leoncin</t>
  </si>
  <si>
    <t>gm. Nasielsk</t>
  </si>
  <si>
    <t>gm. Pomiechówek</t>
  </si>
  <si>
    <t>gm. Zakroczym</t>
  </si>
  <si>
    <t>Powiat otwocki</t>
  </si>
  <si>
    <t>m. Józefów</t>
  </si>
  <si>
    <t>m. Otwock</t>
  </si>
  <si>
    <t>gm. Celestynów</t>
  </si>
  <si>
    <t>gm. Karczew</t>
  </si>
  <si>
    <t>gm. Kołbiel</t>
  </si>
  <si>
    <t>gm. Osieck</t>
  </si>
  <si>
    <t>gm. Sobienie-Jeziory</t>
  </si>
  <si>
    <t>gm. Wiązowna</t>
  </si>
  <si>
    <t>Powiat piaseczyński</t>
  </si>
  <si>
    <t>gm. Góra Kalwaria</t>
  </si>
  <si>
    <t>gm. Konstancin-Jeziorna</t>
  </si>
  <si>
    <t>gm. Lesznowola</t>
  </si>
  <si>
    <t>gm. Piaseczno</t>
  </si>
  <si>
    <t>gm. Prażmów</t>
  </si>
  <si>
    <t>gm. Tarczyn</t>
  </si>
  <si>
    <t>Powiat pruszkowski</t>
  </si>
  <si>
    <t>m. Piastów</t>
  </si>
  <si>
    <t>m. Pruszków</t>
  </si>
  <si>
    <t>gm. Brwinów</t>
  </si>
  <si>
    <t>gm. Michałowice</t>
  </si>
  <si>
    <t>gm. Nadarzyn</t>
  </si>
  <si>
    <t>gm. Raszyn</t>
  </si>
  <si>
    <t>Powiat warszawski zachodni</t>
  </si>
  <si>
    <t>gm. Błonie</t>
  </si>
  <si>
    <t>gm. Izabelin</t>
  </si>
  <si>
    <t>gm. Kampinos</t>
  </si>
  <si>
    <t>gm. Leszno</t>
  </si>
  <si>
    <t>gm. Łomianki</t>
  </si>
  <si>
    <t>gm. Ożarów Mazowiecki</t>
  </si>
  <si>
    <t>gm. Stare Babice</t>
  </si>
  <si>
    <t>Powiat wołomiński</t>
  </si>
  <si>
    <t>m. Kobyłka</t>
  </si>
  <si>
    <t>m. Marki</t>
  </si>
  <si>
    <t>m. Ząbki</t>
  </si>
  <si>
    <t>m. Zielonka</t>
  </si>
  <si>
    <t>gm. Dąbrówka</t>
  </si>
  <si>
    <t>gm. Jadów</t>
  </si>
  <si>
    <t>gm. Klembów</t>
  </si>
  <si>
    <t>gm. Poświętne</t>
  </si>
  <si>
    <t>gm. Radzymin</t>
  </si>
  <si>
    <t>gm. Strachówka</t>
  </si>
  <si>
    <t>gm. Tłuszcz</t>
  </si>
  <si>
    <t>gm. Wołomin</t>
  </si>
  <si>
    <t>Miasto stołeczne Warszawa</t>
  </si>
  <si>
    <t>Bemowo</t>
  </si>
  <si>
    <t>Białołęka</t>
  </si>
  <si>
    <t>Bielany</t>
  </si>
  <si>
    <t>Mokotów</t>
  </si>
  <si>
    <t>Ochota</t>
  </si>
  <si>
    <t>Praga-Południe</t>
  </si>
  <si>
    <t>Praga-Północ</t>
  </si>
  <si>
    <t>Rembertów</t>
  </si>
  <si>
    <t>Śródmieście</t>
  </si>
  <si>
    <t>Targówek</t>
  </si>
  <si>
    <t>Ursus</t>
  </si>
  <si>
    <t>Ursynów</t>
  </si>
  <si>
    <t>Wawer</t>
  </si>
  <si>
    <t>Wesoła</t>
  </si>
  <si>
    <t>Wilanów</t>
  </si>
  <si>
    <t>Włochy</t>
  </si>
  <si>
    <t>Wola</t>
  </si>
  <si>
    <t>Żoliborz</t>
  </si>
  <si>
    <t>Suma</t>
  </si>
  <si>
    <t>TERYT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</si>
</sst>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4" borderId="12" xfId="0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7" xfId="0" applyBorder="1"/>
    <xf numFmtId="0" fontId="0" fillId="36" borderId="14" xfId="0" applyFill="1" applyBorder="1"/>
    <xf numFmtId="0" fontId="0" fillId="36" borderId="15" xfId="0" applyFill="1" applyBorder="1"/>
    <xf numFmtId="0" fontId="0" fillId="36" borderId="16" xfId="0" applyFill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abSelected="1" workbookViewId="0">
      <selection activeCell="H91" sqref="H91"/>
    </sheetView>
  </sheetViews>
  <sheetFormatPr defaultRowHeight="15" x14ac:dyDescent="0.25"/>
  <cols>
    <col min="2" max="2" width="23.7109375" bestFit="1" customWidth="1"/>
    <col min="3" max="3" width="11.85546875" bestFit="1" customWidth="1"/>
    <col min="4" max="4" width="10.28515625" customWidth="1"/>
    <col min="5" max="5" width="26" customWidth="1"/>
    <col min="6" max="6" width="17.85546875" bestFit="1" customWidth="1"/>
    <col min="7" max="7" width="21.7109375" bestFit="1" customWidth="1"/>
    <col min="8" max="8" width="15.42578125" bestFit="1" customWidth="1"/>
    <col min="9" max="9" width="15.5703125" bestFit="1" customWidth="1"/>
    <col min="10" max="11" width="22.140625" bestFit="1" customWidth="1"/>
  </cols>
  <sheetData>
    <row r="1" spans="1:17" ht="90.75" thickBot="1" x14ac:dyDescent="0.3">
      <c r="A1" s="2" t="s">
        <v>94</v>
      </c>
      <c r="B1" s="5" t="s">
        <v>0</v>
      </c>
      <c r="C1" s="5" t="s">
        <v>1</v>
      </c>
      <c r="D1" s="5" t="s">
        <v>2</v>
      </c>
      <c r="E1" s="5" t="s">
        <v>3</v>
      </c>
      <c r="F1" s="6" t="s">
        <v>4</v>
      </c>
      <c r="G1" s="7" t="s">
        <v>5</v>
      </c>
      <c r="H1" s="7" t="s">
        <v>6</v>
      </c>
      <c r="I1" s="8" t="s">
        <v>7</v>
      </c>
      <c r="J1" s="8" t="s">
        <v>8</v>
      </c>
      <c r="K1" s="8" t="s">
        <v>9</v>
      </c>
      <c r="L1" s="1"/>
      <c r="M1" s="1"/>
      <c r="N1" s="1"/>
      <c r="O1" s="1"/>
      <c r="P1" s="1"/>
      <c r="Q1" s="1"/>
    </row>
    <row r="2" spans="1:17" ht="15.75" thickBot="1" x14ac:dyDescent="0.3">
      <c r="A2" s="4" t="s">
        <v>10</v>
      </c>
      <c r="B2" s="10"/>
      <c r="C2" s="11">
        <v>98492</v>
      </c>
      <c r="D2" s="11">
        <v>76564</v>
      </c>
      <c r="E2" s="11">
        <v>73860</v>
      </c>
      <c r="F2" s="11">
        <v>2727</v>
      </c>
      <c r="G2" s="11">
        <v>26</v>
      </c>
      <c r="H2" s="11">
        <v>1</v>
      </c>
      <c r="I2" s="11">
        <v>99</v>
      </c>
      <c r="J2" s="11">
        <v>0</v>
      </c>
      <c r="K2" s="12">
        <v>0</v>
      </c>
    </row>
    <row r="3" spans="1:17" x14ac:dyDescent="0.25">
      <c r="A3" s="3" t="str">
        <f>"140501"</f>
        <v>140501</v>
      </c>
      <c r="B3" s="9" t="s">
        <v>11</v>
      </c>
      <c r="C3" s="9">
        <v>15755</v>
      </c>
      <c r="D3" s="9">
        <v>12865</v>
      </c>
      <c r="E3" s="9">
        <v>12230</v>
      </c>
      <c r="F3" s="9">
        <v>635</v>
      </c>
      <c r="G3" s="9">
        <v>9</v>
      </c>
      <c r="H3" s="9">
        <v>0</v>
      </c>
      <c r="I3" s="9">
        <v>20</v>
      </c>
      <c r="J3" s="9">
        <v>0</v>
      </c>
      <c r="K3" s="9">
        <v>0</v>
      </c>
    </row>
    <row r="4" spans="1:17" x14ac:dyDescent="0.25">
      <c r="A4" s="3" t="str">
        <f>"140502"</f>
        <v>140502</v>
      </c>
      <c r="B4" s="3" t="s">
        <v>12</v>
      </c>
      <c r="C4" s="3">
        <v>3728</v>
      </c>
      <c r="D4" s="3">
        <v>3092</v>
      </c>
      <c r="E4" s="3">
        <v>2812</v>
      </c>
      <c r="F4" s="3">
        <v>280</v>
      </c>
      <c r="G4" s="3">
        <v>6</v>
      </c>
      <c r="H4" s="3">
        <v>0</v>
      </c>
      <c r="I4" s="3">
        <v>4</v>
      </c>
      <c r="J4" s="3">
        <v>0</v>
      </c>
      <c r="K4" s="3">
        <v>0</v>
      </c>
    </row>
    <row r="5" spans="1:17" x14ac:dyDescent="0.25">
      <c r="A5" s="3" t="str">
        <f>"140503"</f>
        <v>140503</v>
      </c>
      <c r="B5" s="3" t="s">
        <v>13</v>
      </c>
      <c r="C5" s="3">
        <v>5119</v>
      </c>
      <c r="D5" s="3">
        <v>3982</v>
      </c>
      <c r="E5" s="3">
        <v>3866</v>
      </c>
      <c r="F5" s="3">
        <v>116</v>
      </c>
      <c r="G5" s="3">
        <v>1</v>
      </c>
      <c r="H5" s="3">
        <v>0</v>
      </c>
      <c r="I5" s="3">
        <v>3</v>
      </c>
      <c r="J5" s="3">
        <v>0</v>
      </c>
      <c r="K5" s="3">
        <v>0</v>
      </c>
    </row>
    <row r="6" spans="1:17" x14ac:dyDescent="0.25">
      <c r="A6" s="3" t="str">
        <f>"140504"</f>
        <v>140504</v>
      </c>
      <c r="B6" s="3" t="s">
        <v>14</v>
      </c>
      <c r="C6" s="3">
        <v>50362</v>
      </c>
      <c r="D6" s="3">
        <v>38446</v>
      </c>
      <c r="E6" s="3">
        <v>37593</v>
      </c>
      <c r="F6" s="3">
        <v>853</v>
      </c>
      <c r="G6" s="3">
        <v>10</v>
      </c>
      <c r="H6" s="3">
        <v>1</v>
      </c>
      <c r="I6" s="3">
        <v>49</v>
      </c>
      <c r="J6" s="3">
        <v>0</v>
      </c>
      <c r="K6" s="3">
        <v>0</v>
      </c>
    </row>
    <row r="7" spans="1:17" x14ac:dyDescent="0.25">
      <c r="A7" s="3" t="str">
        <f>"140505"</f>
        <v>140505</v>
      </c>
      <c r="B7" s="3" t="s">
        <v>15</v>
      </c>
      <c r="C7" s="3">
        <v>13133</v>
      </c>
      <c r="D7" s="3">
        <v>10132</v>
      </c>
      <c r="E7" s="3">
        <v>9899</v>
      </c>
      <c r="F7" s="3">
        <v>256</v>
      </c>
      <c r="G7" s="3">
        <v>0</v>
      </c>
      <c r="H7" s="3">
        <v>0</v>
      </c>
      <c r="I7" s="3">
        <v>13</v>
      </c>
      <c r="J7" s="3">
        <v>0</v>
      </c>
      <c r="K7" s="3">
        <v>0</v>
      </c>
    </row>
    <row r="8" spans="1:17" ht="15.75" thickBot="1" x14ac:dyDescent="0.3">
      <c r="A8" s="13" t="str">
        <f>"140506"</f>
        <v>140506</v>
      </c>
      <c r="B8" s="13" t="s">
        <v>16</v>
      </c>
      <c r="C8" s="13">
        <v>10395</v>
      </c>
      <c r="D8" s="13">
        <v>8047</v>
      </c>
      <c r="E8" s="13">
        <v>7460</v>
      </c>
      <c r="F8" s="13">
        <v>587</v>
      </c>
      <c r="G8" s="13">
        <v>0</v>
      </c>
      <c r="H8" s="13">
        <v>0</v>
      </c>
      <c r="I8" s="13">
        <v>10</v>
      </c>
      <c r="J8" s="13">
        <v>0</v>
      </c>
      <c r="K8" s="13">
        <v>0</v>
      </c>
    </row>
    <row r="9" spans="1:17" ht="15.75" thickBot="1" x14ac:dyDescent="0.3">
      <c r="A9" s="10" t="s">
        <v>17</v>
      </c>
      <c r="B9" s="11"/>
      <c r="C9" s="11">
        <v>121029</v>
      </c>
      <c r="D9" s="11">
        <v>95388</v>
      </c>
      <c r="E9" s="11">
        <v>90925</v>
      </c>
      <c r="F9" s="11">
        <v>4465</v>
      </c>
      <c r="G9" s="11">
        <v>12</v>
      </c>
      <c r="H9" s="11">
        <v>2</v>
      </c>
      <c r="I9" s="11">
        <v>136</v>
      </c>
      <c r="J9" s="11">
        <v>0</v>
      </c>
      <c r="K9" s="12">
        <v>0</v>
      </c>
    </row>
    <row r="10" spans="1:17" x14ac:dyDescent="0.25">
      <c r="A10" s="9" t="str">
        <f>"140801"</f>
        <v>140801</v>
      </c>
      <c r="B10" s="9" t="s">
        <v>18</v>
      </c>
      <c r="C10" s="9">
        <v>49058</v>
      </c>
      <c r="D10" s="9">
        <v>39535</v>
      </c>
      <c r="E10" s="9">
        <v>38710</v>
      </c>
      <c r="F10" s="9">
        <v>825</v>
      </c>
      <c r="G10" s="9">
        <v>6</v>
      </c>
      <c r="H10" s="9">
        <v>1</v>
      </c>
      <c r="I10" s="9">
        <v>70</v>
      </c>
      <c r="J10" s="9">
        <v>0</v>
      </c>
      <c r="K10" s="9">
        <v>0</v>
      </c>
    </row>
    <row r="11" spans="1:17" x14ac:dyDescent="0.25">
      <c r="A11" s="3" t="str">
        <f>"140802"</f>
        <v>140802</v>
      </c>
      <c r="B11" s="3" t="s">
        <v>19</v>
      </c>
      <c r="C11" s="3">
        <v>20429</v>
      </c>
      <c r="D11" s="3">
        <v>15815</v>
      </c>
      <c r="E11" s="3">
        <v>14873</v>
      </c>
      <c r="F11" s="3">
        <v>942</v>
      </c>
      <c r="G11" s="3">
        <v>3</v>
      </c>
      <c r="H11" s="3">
        <v>0</v>
      </c>
      <c r="I11" s="3">
        <v>19</v>
      </c>
      <c r="J11" s="3">
        <v>0</v>
      </c>
      <c r="K11" s="3">
        <v>0</v>
      </c>
    </row>
    <row r="12" spans="1:17" x14ac:dyDescent="0.25">
      <c r="A12" s="3" t="str">
        <f>"140803"</f>
        <v>140803</v>
      </c>
      <c r="B12" s="3" t="s">
        <v>20</v>
      </c>
      <c r="C12" s="3">
        <v>15745</v>
      </c>
      <c r="D12" s="3">
        <v>12437</v>
      </c>
      <c r="E12" s="3">
        <v>11441</v>
      </c>
      <c r="F12" s="3">
        <v>996</v>
      </c>
      <c r="G12" s="3">
        <v>2</v>
      </c>
      <c r="H12" s="3">
        <v>0</v>
      </c>
      <c r="I12" s="3">
        <v>17</v>
      </c>
      <c r="J12" s="3">
        <v>0</v>
      </c>
      <c r="K12" s="3">
        <v>0</v>
      </c>
    </row>
    <row r="13" spans="1:17" x14ac:dyDescent="0.25">
      <c r="A13" s="3" t="str">
        <f>"140804"</f>
        <v>140804</v>
      </c>
      <c r="B13" s="3" t="s">
        <v>21</v>
      </c>
      <c r="C13" s="3">
        <v>17187</v>
      </c>
      <c r="D13" s="3">
        <v>13619</v>
      </c>
      <c r="E13" s="3">
        <v>12541</v>
      </c>
      <c r="F13" s="3">
        <v>1080</v>
      </c>
      <c r="G13" s="3">
        <v>0</v>
      </c>
      <c r="H13" s="3">
        <v>1</v>
      </c>
      <c r="I13" s="3">
        <v>15</v>
      </c>
      <c r="J13" s="3">
        <v>0</v>
      </c>
      <c r="K13" s="3">
        <v>0</v>
      </c>
    </row>
    <row r="14" spans="1:17" ht="15.75" thickBot="1" x14ac:dyDescent="0.3">
      <c r="A14" s="13" t="str">
        <f>"140805"</f>
        <v>140805</v>
      </c>
      <c r="B14" s="13" t="s">
        <v>22</v>
      </c>
      <c r="C14" s="13">
        <v>18610</v>
      </c>
      <c r="D14" s="13">
        <v>13982</v>
      </c>
      <c r="E14" s="13">
        <v>13360</v>
      </c>
      <c r="F14" s="13">
        <v>622</v>
      </c>
      <c r="G14" s="13">
        <v>1</v>
      </c>
      <c r="H14" s="13">
        <v>0</v>
      </c>
      <c r="I14" s="13">
        <v>15</v>
      </c>
      <c r="J14" s="13">
        <v>0</v>
      </c>
      <c r="K14" s="13">
        <v>0</v>
      </c>
    </row>
    <row r="15" spans="1:17" ht="15.75" thickBot="1" x14ac:dyDescent="0.3">
      <c r="A15" s="10" t="s">
        <v>23</v>
      </c>
      <c r="B15" s="11"/>
      <c r="C15" s="11">
        <v>76051</v>
      </c>
      <c r="D15" s="11">
        <v>61632</v>
      </c>
      <c r="E15" s="11">
        <v>59004</v>
      </c>
      <c r="F15" s="11">
        <v>2628</v>
      </c>
      <c r="G15" s="11">
        <v>5</v>
      </c>
      <c r="H15" s="11">
        <v>1</v>
      </c>
      <c r="I15" s="11">
        <v>102</v>
      </c>
      <c r="J15" s="11">
        <v>0</v>
      </c>
      <c r="K15" s="12">
        <v>0</v>
      </c>
    </row>
    <row r="16" spans="1:17" x14ac:dyDescent="0.25">
      <c r="A16" s="9" t="str">
        <f>"141401"</f>
        <v>141401</v>
      </c>
      <c r="B16" s="9" t="s">
        <v>24</v>
      </c>
      <c r="C16" s="9">
        <v>26439</v>
      </c>
      <c r="D16" s="9">
        <v>21397</v>
      </c>
      <c r="E16" s="9">
        <v>20866</v>
      </c>
      <c r="F16" s="9">
        <v>531</v>
      </c>
      <c r="G16" s="9">
        <v>1</v>
      </c>
      <c r="H16" s="9">
        <v>0</v>
      </c>
      <c r="I16" s="9">
        <v>18</v>
      </c>
      <c r="J16" s="9">
        <v>0</v>
      </c>
      <c r="K16" s="9">
        <v>0</v>
      </c>
    </row>
    <row r="17" spans="1:11" x14ac:dyDescent="0.25">
      <c r="A17" s="3" t="str">
        <f>"141402"</f>
        <v>141402</v>
      </c>
      <c r="B17" s="3" t="s">
        <v>25</v>
      </c>
      <c r="C17" s="3">
        <v>10055</v>
      </c>
      <c r="D17" s="3">
        <v>8166</v>
      </c>
      <c r="E17" s="3">
        <v>7446</v>
      </c>
      <c r="F17" s="3">
        <v>720</v>
      </c>
      <c r="G17" s="3">
        <v>1</v>
      </c>
      <c r="H17" s="3">
        <v>1</v>
      </c>
      <c r="I17" s="3">
        <v>8</v>
      </c>
      <c r="J17" s="3">
        <v>0</v>
      </c>
      <c r="K17" s="3">
        <v>0</v>
      </c>
    </row>
    <row r="18" spans="1:11" x14ac:dyDescent="0.25">
      <c r="A18" s="3" t="str">
        <f>"141403"</f>
        <v>141403</v>
      </c>
      <c r="B18" s="3" t="s">
        <v>26</v>
      </c>
      <c r="C18" s="3">
        <v>5628</v>
      </c>
      <c r="D18" s="3">
        <v>4552</v>
      </c>
      <c r="E18" s="3">
        <v>4164</v>
      </c>
      <c r="F18" s="3">
        <v>388</v>
      </c>
      <c r="G18" s="3">
        <v>0</v>
      </c>
      <c r="H18" s="3">
        <v>0</v>
      </c>
      <c r="I18" s="3">
        <v>5</v>
      </c>
      <c r="J18" s="3">
        <v>0</v>
      </c>
      <c r="K18" s="3">
        <v>0</v>
      </c>
    </row>
    <row r="19" spans="1:11" x14ac:dyDescent="0.25">
      <c r="A19" s="3" t="str">
        <f>"141404"</f>
        <v>141404</v>
      </c>
      <c r="B19" s="3" t="s">
        <v>27</v>
      </c>
      <c r="C19" s="3">
        <v>19017</v>
      </c>
      <c r="D19" s="3">
        <v>15281</v>
      </c>
      <c r="E19" s="3">
        <v>14960</v>
      </c>
      <c r="F19" s="3">
        <v>321</v>
      </c>
      <c r="G19" s="3">
        <v>0</v>
      </c>
      <c r="H19" s="3">
        <v>0</v>
      </c>
      <c r="I19" s="3">
        <v>43</v>
      </c>
      <c r="J19" s="3">
        <v>0</v>
      </c>
      <c r="K19" s="3">
        <v>0</v>
      </c>
    </row>
    <row r="20" spans="1:11" x14ac:dyDescent="0.25">
      <c r="A20" s="3" t="str">
        <f>"141405"</f>
        <v>141405</v>
      </c>
      <c r="B20" s="3" t="s">
        <v>28</v>
      </c>
      <c r="C20" s="3">
        <v>8976</v>
      </c>
      <c r="D20" s="3">
        <v>7300</v>
      </c>
      <c r="E20" s="3">
        <v>7013</v>
      </c>
      <c r="F20" s="3">
        <v>287</v>
      </c>
      <c r="G20" s="3">
        <v>3</v>
      </c>
      <c r="H20" s="3">
        <v>0</v>
      </c>
      <c r="I20" s="3">
        <v>17</v>
      </c>
      <c r="J20" s="3">
        <v>0</v>
      </c>
      <c r="K20" s="3">
        <v>0</v>
      </c>
    </row>
    <row r="21" spans="1:11" ht="15.75" thickBot="1" x14ac:dyDescent="0.3">
      <c r="A21" s="13" t="str">
        <f>"141406"</f>
        <v>141406</v>
      </c>
      <c r="B21" s="13" t="s">
        <v>29</v>
      </c>
      <c r="C21" s="13">
        <v>5936</v>
      </c>
      <c r="D21" s="13">
        <v>4936</v>
      </c>
      <c r="E21" s="13">
        <v>4555</v>
      </c>
      <c r="F21" s="13">
        <v>381</v>
      </c>
      <c r="G21" s="13">
        <v>0</v>
      </c>
      <c r="H21" s="13">
        <v>0</v>
      </c>
      <c r="I21" s="13">
        <v>11</v>
      </c>
      <c r="J21" s="13">
        <v>0</v>
      </c>
      <c r="K21" s="13">
        <v>0</v>
      </c>
    </row>
    <row r="22" spans="1:11" ht="15.75" thickBot="1" x14ac:dyDescent="0.3">
      <c r="A22" s="14" t="s">
        <v>30</v>
      </c>
      <c r="B22" s="10"/>
      <c r="C22" s="11">
        <v>120065</v>
      </c>
      <c r="D22" s="11">
        <v>95632</v>
      </c>
      <c r="E22" s="11">
        <v>93164</v>
      </c>
      <c r="F22" s="11">
        <v>2468</v>
      </c>
      <c r="G22" s="11">
        <v>17</v>
      </c>
      <c r="H22" s="11">
        <v>0</v>
      </c>
      <c r="I22" s="11">
        <v>153</v>
      </c>
      <c r="J22" s="11">
        <v>0</v>
      </c>
      <c r="K22" s="12">
        <v>0</v>
      </c>
    </row>
    <row r="23" spans="1:11" x14ac:dyDescent="0.25">
      <c r="A23" s="9" t="str">
        <f>"141701"</f>
        <v>141701</v>
      </c>
      <c r="B23" s="9" t="s">
        <v>31</v>
      </c>
      <c r="C23" s="9">
        <v>19909</v>
      </c>
      <c r="D23" s="9">
        <v>15617</v>
      </c>
      <c r="E23" s="9">
        <v>15130</v>
      </c>
      <c r="F23" s="9">
        <v>487</v>
      </c>
      <c r="G23" s="9">
        <v>9</v>
      </c>
      <c r="H23" s="9">
        <v>0</v>
      </c>
      <c r="I23" s="9">
        <v>19</v>
      </c>
      <c r="J23" s="9">
        <v>0</v>
      </c>
      <c r="K23" s="9">
        <v>0</v>
      </c>
    </row>
    <row r="24" spans="1:11" x14ac:dyDescent="0.25">
      <c r="A24" s="3" t="str">
        <f>"141702"</f>
        <v>141702</v>
      </c>
      <c r="B24" s="3" t="s">
        <v>32</v>
      </c>
      <c r="C24" s="3">
        <v>40658</v>
      </c>
      <c r="D24" s="3">
        <v>33281</v>
      </c>
      <c r="E24" s="3">
        <v>32523</v>
      </c>
      <c r="F24" s="3">
        <v>758</v>
      </c>
      <c r="G24" s="3">
        <v>3</v>
      </c>
      <c r="H24" s="3">
        <v>0</v>
      </c>
      <c r="I24" s="3">
        <v>62</v>
      </c>
      <c r="J24" s="3">
        <v>0</v>
      </c>
      <c r="K24" s="3">
        <v>0</v>
      </c>
    </row>
    <row r="25" spans="1:11" x14ac:dyDescent="0.25">
      <c r="A25" s="3" t="str">
        <f>"141703"</f>
        <v>141703</v>
      </c>
      <c r="B25" s="3" t="s">
        <v>33</v>
      </c>
      <c r="C25" s="3">
        <v>11435</v>
      </c>
      <c r="D25" s="3">
        <v>9108</v>
      </c>
      <c r="E25" s="3">
        <v>8960</v>
      </c>
      <c r="F25" s="3">
        <v>148</v>
      </c>
      <c r="G25" s="3">
        <v>0</v>
      </c>
      <c r="H25" s="3">
        <v>0</v>
      </c>
      <c r="I25" s="3">
        <v>12</v>
      </c>
      <c r="J25" s="3">
        <v>0</v>
      </c>
      <c r="K25" s="3">
        <v>0</v>
      </c>
    </row>
    <row r="26" spans="1:11" x14ac:dyDescent="0.25">
      <c r="A26" s="3" t="str">
        <f>"141704"</f>
        <v>141704</v>
      </c>
      <c r="B26" s="3" t="s">
        <v>34</v>
      </c>
      <c r="C26" s="3">
        <v>15199</v>
      </c>
      <c r="D26" s="3">
        <v>12290</v>
      </c>
      <c r="E26" s="3">
        <v>12079</v>
      </c>
      <c r="F26" s="3">
        <v>211</v>
      </c>
      <c r="G26" s="3">
        <v>1</v>
      </c>
      <c r="H26" s="3">
        <v>0</v>
      </c>
      <c r="I26" s="3">
        <v>21</v>
      </c>
      <c r="J26" s="3">
        <v>0</v>
      </c>
      <c r="K26" s="3">
        <v>0</v>
      </c>
    </row>
    <row r="27" spans="1:11" x14ac:dyDescent="0.25">
      <c r="A27" s="3" t="str">
        <f>"141705"</f>
        <v>141705</v>
      </c>
      <c r="B27" s="3" t="s">
        <v>35</v>
      </c>
      <c r="C27" s="3">
        <v>8235</v>
      </c>
      <c r="D27" s="3">
        <v>6445</v>
      </c>
      <c r="E27" s="3">
        <v>6316</v>
      </c>
      <c r="F27" s="3">
        <v>129</v>
      </c>
      <c r="G27" s="3">
        <v>1</v>
      </c>
      <c r="H27" s="3">
        <v>0</v>
      </c>
      <c r="I27" s="3">
        <v>9</v>
      </c>
      <c r="J27" s="3">
        <v>0</v>
      </c>
      <c r="K27" s="3">
        <v>0</v>
      </c>
    </row>
    <row r="28" spans="1:11" x14ac:dyDescent="0.25">
      <c r="A28" s="3" t="str">
        <f>"141706"</f>
        <v>141706</v>
      </c>
      <c r="B28" s="3" t="s">
        <v>36</v>
      </c>
      <c r="C28" s="3">
        <v>3721</v>
      </c>
      <c r="D28" s="3">
        <v>2894</v>
      </c>
      <c r="E28" s="3">
        <v>2840</v>
      </c>
      <c r="F28" s="3">
        <v>54</v>
      </c>
      <c r="G28" s="3">
        <v>0</v>
      </c>
      <c r="H28" s="3">
        <v>0</v>
      </c>
      <c r="I28" s="3">
        <v>7</v>
      </c>
      <c r="J28" s="3">
        <v>0</v>
      </c>
      <c r="K28" s="3">
        <v>0</v>
      </c>
    </row>
    <row r="29" spans="1:11" x14ac:dyDescent="0.25">
      <c r="A29" s="3" t="str">
        <f>"141707"</f>
        <v>141707</v>
      </c>
      <c r="B29" s="3" t="s">
        <v>37</v>
      </c>
      <c r="C29" s="3">
        <v>6285</v>
      </c>
      <c r="D29" s="3">
        <v>4967</v>
      </c>
      <c r="E29" s="3">
        <v>4896</v>
      </c>
      <c r="F29" s="3">
        <v>71</v>
      </c>
      <c r="G29" s="3">
        <v>0</v>
      </c>
      <c r="H29" s="3">
        <v>0</v>
      </c>
      <c r="I29" s="3">
        <v>8</v>
      </c>
      <c r="J29" s="3">
        <v>0</v>
      </c>
      <c r="K29" s="3">
        <v>0</v>
      </c>
    </row>
    <row r="30" spans="1:11" ht="15.75" thickBot="1" x14ac:dyDescent="0.3">
      <c r="A30" s="13" t="str">
        <f>"141708"</f>
        <v>141708</v>
      </c>
      <c r="B30" s="13" t="s">
        <v>38</v>
      </c>
      <c r="C30" s="13">
        <v>14623</v>
      </c>
      <c r="D30" s="13">
        <v>11030</v>
      </c>
      <c r="E30" s="13">
        <v>10420</v>
      </c>
      <c r="F30" s="13">
        <v>610</v>
      </c>
      <c r="G30" s="13">
        <v>3</v>
      </c>
      <c r="H30" s="13">
        <v>0</v>
      </c>
      <c r="I30" s="13">
        <v>15</v>
      </c>
      <c r="J30" s="13">
        <v>0</v>
      </c>
      <c r="K30" s="13">
        <v>0</v>
      </c>
    </row>
    <row r="31" spans="1:11" ht="15.75" thickBot="1" x14ac:dyDescent="0.3">
      <c r="A31" s="10" t="s">
        <v>39</v>
      </c>
      <c r="B31" s="11"/>
      <c r="C31" s="11">
        <v>189783</v>
      </c>
      <c r="D31" s="11">
        <v>147403</v>
      </c>
      <c r="E31" s="11">
        <v>140297</v>
      </c>
      <c r="F31" s="11">
        <v>7106</v>
      </c>
      <c r="G31" s="11">
        <v>65</v>
      </c>
      <c r="H31" s="11">
        <v>2</v>
      </c>
      <c r="I31" s="11">
        <v>292</v>
      </c>
      <c r="J31" s="11">
        <v>0</v>
      </c>
      <c r="K31" s="12">
        <v>0</v>
      </c>
    </row>
    <row r="32" spans="1:11" x14ac:dyDescent="0.25">
      <c r="A32" s="9" t="str">
        <f>"141801"</f>
        <v>141801</v>
      </c>
      <c r="B32" s="9" t="s">
        <v>40</v>
      </c>
      <c r="C32" s="9">
        <v>26603</v>
      </c>
      <c r="D32" s="9">
        <v>21264</v>
      </c>
      <c r="E32" s="9">
        <v>20617</v>
      </c>
      <c r="F32" s="9">
        <v>647</v>
      </c>
      <c r="G32" s="9">
        <v>4</v>
      </c>
      <c r="H32" s="9">
        <v>0</v>
      </c>
      <c r="I32" s="9">
        <v>82</v>
      </c>
      <c r="J32" s="9">
        <v>0</v>
      </c>
      <c r="K32" s="9">
        <v>0</v>
      </c>
    </row>
    <row r="33" spans="1:11" x14ac:dyDescent="0.25">
      <c r="A33" s="3" t="str">
        <f>"141802"</f>
        <v>141802</v>
      </c>
      <c r="B33" s="3" t="s">
        <v>41</v>
      </c>
      <c r="C33" s="3">
        <v>23240</v>
      </c>
      <c r="D33" s="3">
        <v>19076</v>
      </c>
      <c r="E33" s="3">
        <v>18088</v>
      </c>
      <c r="F33" s="3">
        <v>988</v>
      </c>
      <c r="G33" s="3">
        <v>22</v>
      </c>
      <c r="H33" s="3">
        <v>0</v>
      </c>
      <c r="I33" s="3">
        <v>89</v>
      </c>
      <c r="J33" s="3">
        <v>0</v>
      </c>
      <c r="K33" s="3">
        <v>0</v>
      </c>
    </row>
    <row r="34" spans="1:11" x14ac:dyDescent="0.25">
      <c r="A34" s="3" t="str">
        <f>"141803"</f>
        <v>141803</v>
      </c>
      <c r="B34" s="3" t="s">
        <v>42</v>
      </c>
      <c r="C34" s="3">
        <v>33999</v>
      </c>
      <c r="D34" s="3">
        <v>24493</v>
      </c>
      <c r="E34" s="3">
        <v>22986</v>
      </c>
      <c r="F34" s="3">
        <v>1507</v>
      </c>
      <c r="G34" s="3">
        <v>13</v>
      </c>
      <c r="H34" s="3">
        <v>1</v>
      </c>
      <c r="I34" s="3">
        <v>20</v>
      </c>
      <c r="J34" s="3">
        <v>0</v>
      </c>
      <c r="K34" s="3">
        <v>0</v>
      </c>
    </row>
    <row r="35" spans="1:11" x14ac:dyDescent="0.25">
      <c r="A35" s="3" t="str">
        <f>"141804"</f>
        <v>141804</v>
      </c>
      <c r="B35" s="3" t="s">
        <v>43</v>
      </c>
      <c r="C35" s="3">
        <v>82047</v>
      </c>
      <c r="D35" s="3">
        <v>63722</v>
      </c>
      <c r="E35" s="3">
        <v>60881</v>
      </c>
      <c r="F35" s="3">
        <v>2841</v>
      </c>
      <c r="G35" s="3">
        <v>24</v>
      </c>
      <c r="H35" s="3">
        <v>1</v>
      </c>
      <c r="I35" s="3">
        <v>82</v>
      </c>
      <c r="J35" s="3">
        <v>0</v>
      </c>
      <c r="K35" s="3">
        <v>0</v>
      </c>
    </row>
    <row r="36" spans="1:11" x14ac:dyDescent="0.25">
      <c r="A36" s="3" t="str">
        <f>"141805"</f>
        <v>141805</v>
      </c>
      <c r="B36" s="3" t="s">
        <v>44</v>
      </c>
      <c r="C36" s="3">
        <v>12087</v>
      </c>
      <c r="D36" s="3">
        <v>9470</v>
      </c>
      <c r="E36" s="3">
        <v>8925</v>
      </c>
      <c r="F36" s="3">
        <v>545</v>
      </c>
      <c r="G36" s="3">
        <v>0</v>
      </c>
      <c r="H36" s="3">
        <v>0</v>
      </c>
      <c r="I36" s="3">
        <v>7</v>
      </c>
      <c r="J36" s="3">
        <v>0</v>
      </c>
      <c r="K36" s="3">
        <v>0</v>
      </c>
    </row>
    <row r="37" spans="1:11" ht="15.75" thickBot="1" x14ac:dyDescent="0.3">
      <c r="A37" s="13" t="str">
        <f>"141806"</f>
        <v>141806</v>
      </c>
      <c r="B37" s="13" t="s">
        <v>45</v>
      </c>
      <c r="C37" s="13">
        <v>11807</v>
      </c>
      <c r="D37" s="13">
        <v>9378</v>
      </c>
      <c r="E37" s="13">
        <v>8800</v>
      </c>
      <c r="F37" s="13">
        <v>578</v>
      </c>
      <c r="G37" s="13">
        <v>2</v>
      </c>
      <c r="H37" s="13">
        <v>0</v>
      </c>
      <c r="I37" s="13">
        <v>12</v>
      </c>
      <c r="J37" s="13">
        <v>0</v>
      </c>
      <c r="K37" s="13">
        <v>0</v>
      </c>
    </row>
    <row r="38" spans="1:11" ht="15.75" thickBot="1" x14ac:dyDescent="0.3">
      <c r="A38" s="10" t="s">
        <v>46</v>
      </c>
      <c r="B38" s="11"/>
      <c r="C38" s="11">
        <v>162110</v>
      </c>
      <c r="D38" s="11">
        <v>128017</v>
      </c>
      <c r="E38" s="11">
        <v>123113</v>
      </c>
      <c r="F38" s="11">
        <v>4904</v>
      </c>
      <c r="G38" s="11">
        <v>50</v>
      </c>
      <c r="H38" s="11">
        <v>2</v>
      </c>
      <c r="I38" s="11">
        <v>254</v>
      </c>
      <c r="J38" s="11">
        <v>0</v>
      </c>
      <c r="K38" s="12">
        <v>0</v>
      </c>
    </row>
    <row r="39" spans="1:11" x14ac:dyDescent="0.25">
      <c r="A39" s="9" t="str">
        <f>"142101"</f>
        <v>142101</v>
      </c>
      <c r="B39" s="9" t="s">
        <v>47</v>
      </c>
      <c r="C39" s="9">
        <v>20529</v>
      </c>
      <c r="D39" s="9">
        <v>16862</v>
      </c>
      <c r="E39" s="9">
        <v>16499</v>
      </c>
      <c r="F39" s="9">
        <v>363</v>
      </c>
      <c r="G39" s="9">
        <v>2</v>
      </c>
      <c r="H39" s="9">
        <v>0</v>
      </c>
      <c r="I39" s="9">
        <v>27</v>
      </c>
      <c r="J39" s="9">
        <v>0</v>
      </c>
      <c r="K39" s="9">
        <v>0</v>
      </c>
    </row>
    <row r="40" spans="1:11" x14ac:dyDescent="0.25">
      <c r="A40" s="3" t="str">
        <f>"142102"</f>
        <v>142102</v>
      </c>
      <c r="B40" s="3" t="s">
        <v>48</v>
      </c>
      <c r="C40" s="3">
        <v>57802</v>
      </c>
      <c r="D40" s="3">
        <v>45738</v>
      </c>
      <c r="E40" s="3">
        <v>44606</v>
      </c>
      <c r="F40" s="3">
        <v>1132</v>
      </c>
      <c r="G40" s="3">
        <v>8</v>
      </c>
      <c r="H40" s="3">
        <v>0</v>
      </c>
      <c r="I40" s="3">
        <v>122</v>
      </c>
      <c r="J40" s="3">
        <v>0</v>
      </c>
      <c r="K40" s="3">
        <v>0</v>
      </c>
    </row>
    <row r="41" spans="1:11" x14ac:dyDescent="0.25">
      <c r="A41" s="3" t="str">
        <f>"142103"</f>
        <v>142103</v>
      </c>
      <c r="B41" s="3" t="s">
        <v>49</v>
      </c>
      <c r="C41" s="3">
        <v>26116</v>
      </c>
      <c r="D41" s="3">
        <v>20663</v>
      </c>
      <c r="E41" s="3">
        <v>19746</v>
      </c>
      <c r="F41" s="3">
        <v>917</v>
      </c>
      <c r="G41" s="3">
        <v>7</v>
      </c>
      <c r="H41" s="3">
        <v>0</v>
      </c>
      <c r="I41" s="3">
        <v>59</v>
      </c>
      <c r="J41" s="3">
        <v>0</v>
      </c>
      <c r="K41" s="3">
        <v>0</v>
      </c>
    </row>
    <row r="42" spans="1:11" x14ac:dyDescent="0.25">
      <c r="A42" s="3" t="str">
        <f>"142104"</f>
        <v>142104</v>
      </c>
      <c r="B42" s="3" t="s">
        <v>50</v>
      </c>
      <c r="C42" s="3">
        <v>18373</v>
      </c>
      <c r="D42" s="3">
        <v>14518</v>
      </c>
      <c r="E42" s="3">
        <v>13923</v>
      </c>
      <c r="F42" s="3">
        <v>595</v>
      </c>
      <c r="G42" s="3">
        <v>15</v>
      </c>
      <c r="H42" s="3">
        <v>2</v>
      </c>
      <c r="I42" s="3">
        <v>10</v>
      </c>
      <c r="J42" s="3">
        <v>0</v>
      </c>
      <c r="K42" s="3">
        <v>0</v>
      </c>
    </row>
    <row r="43" spans="1:11" x14ac:dyDescent="0.25">
      <c r="A43" s="3" t="str">
        <f>"142105"</f>
        <v>142105</v>
      </c>
      <c r="B43" s="3" t="s">
        <v>51</v>
      </c>
      <c r="C43" s="3">
        <v>16620</v>
      </c>
      <c r="D43" s="3">
        <v>12537</v>
      </c>
      <c r="E43" s="3">
        <v>11442</v>
      </c>
      <c r="F43" s="3">
        <v>1095</v>
      </c>
      <c r="G43" s="3">
        <v>11</v>
      </c>
      <c r="H43" s="3">
        <v>0</v>
      </c>
      <c r="I43" s="3">
        <v>11</v>
      </c>
      <c r="J43" s="3">
        <v>0</v>
      </c>
      <c r="K43" s="3">
        <v>0</v>
      </c>
    </row>
    <row r="44" spans="1:11" ht="15.75" thickBot="1" x14ac:dyDescent="0.3">
      <c r="A44" s="13" t="str">
        <f>"142106"</f>
        <v>142106</v>
      </c>
      <c r="B44" s="13" t="s">
        <v>52</v>
      </c>
      <c r="C44" s="13">
        <v>22670</v>
      </c>
      <c r="D44" s="13">
        <v>17699</v>
      </c>
      <c r="E44" s="13">
        <v>16897</v>
      </c>
      <c r="F44" s="13">
        <v>802</v>
      </c>
      <c r="G44" s="13">
        <v>7</v>
      </c>
      <c r="H44" s="13">
        <v>0</v>
      </c>
      <c r="I44" s="13">
        <v>25</v>
      </c>
      <c r="J44" s="13">
        <v>0</v>
      </c>
      <c r="K44" s="13">
        <v>0</v>
      </c>
    </row>
    <row r="45" spans="1:11" ht="15.75" thickBot="1" x14ac:dyDescent="0.3">
      <c r="A45" s="10" t="s">
        <v>53</v>
      </c>
      <c r="B45" s="11"/>
      <c r="C45" s="11">
        <v>122837</v>
      </c>
      <c r="D45" s="11">
        <v>96104</v>
      </c>
      <c r="E45" s="11">
        <v>91724</v>
      </c>
      <c r="F45" s="11">
        <v>4380</v>
      </c>
      <c r="G45" s="11">
        <v>28</v>
      </c>
      <c r="H45" s="11">
        <v>2</v>
      </c>
      <c r="I45" s="11">
        <v>223</v>
      </c>
      <c r="J45" s="11">
        <v>0</v>
      </c>
      <c r="K45" s="12">
        <v>0</v>
      </c>
    </row>
    <row r="46" spans="1:11" x14ac:dyDescent="0.25">
      <c r="A46" s="9" t="str">
        <f>"143201"</f>
        <v>143201</v>
      </c>
      <c r="B46" s="9" t="s">
        <v>54</v>
      </c>
      <c r="C46" s="9">
        <v>21170</v>
      </c>
      <c r="D46" s="9">
        <v>16734</v>
      </c>
      <c r="E46" s="9">
        <v>16393</v>
      </c>
      <c r="F46" s="9">
        <v>341</v>
      </c>
      <c r="G46" s="9">
        <v>0</v>
      </c>
      <c r="H46" s="9">
        <v>0</v>
      </c>
      <c r="I46" s="9">
        <v>82</v>
      </c>
      <c r="J46" s="9">
        <v>0</v>
      </c>
      <c r="K46" s="9">
        <v>0</v>
      </c>
    </row>
    <row r="47" spans="1:11" x14ac:dyDescent="0.25">
      <c r="A47" s="3" t="str">
        <f>"143202"</f>
        <v>143202</v>
      </c>
      <c r="B47" s="3" t="s">
        <v>55</v>
      </c>
      <c r="C47" s="3">
        <v>10335</v>
      </c>
      <c r="D47" s="3">
        <v>8377</v>
      </c>
      <c r="E47" s="3">
        <v>7997</v>
      </c>
      <c r="F47" s="3">
        <v>380</v>
      </c>
      <c r="G47" s="3">
        <v>10</v>
      </c>
      <c r="H47" s="3">
        <v>0</v>
      </c>
      <c r="I47" s="3">
        <v>15</v>
      </c>
      <c r="J47" s="3">
        <v>0</v>
      </c>
      <c r="K47" s="3">
        <v>0</v>
      </c>
    </row>
    <row r="48" spans="1:11" x14ac:dyDescent="0.25">
      <c r="A48" s="3" t="str">
        <f>"143203"</f>
        <v>143203</v>
      </c>
      <c r="B48" s="3" t="s">
        <v>56</v>
      </c>
      <c r="C48" s="3">
        <v>4343</v>
      </c>
      <c r="D48" s="3">
        <v>3540</v>
      </c>
      <c r="E48" s="3">
        <v>3372</v>
      </c>
      <c r="F48" s="3">
        <v>168</v>
      </c>
      <c r="G48" s="3">
        <v>1</v>
      </c>
      <c r="H48" s="3">
        <v>0</v>
      </c>
      <c r="I48" s="3">
        <v>5</v>
      </c>
      <c r="J48" s="3">
        <v>0</v>
      </c>
      <c r="K48" s="3">
        <v>0</v>
      </c>
    </row>
    <row r="49" spans="1:11" x14ac:dyDescent="0.25">
      <c r="A49" s="3" t="str">
        <f>"143204"</f>
        <v>143204</v>
      </c>
      <c r="B49" s="3" t="s">
        <v>57</v>
      </c>
      <c r="C49" s="3">
        <v>10204</v>
      </c>
      <c r="D49" s="3">
        <v>8234</v>
      </c>
      <c r="E49" s="3">
        <v>7789</v>
      </c>
      <c r="F49" s="3">
        <v>445</v>
      </c>
      <c r="G49" s="3">
        <v>0</v>
      </c>
      <c r="H49" s="3">
        <v>0</v>
      </c>
      <c r="I49" s="3">
        <v>6</v>
      </c>
      <c r="J49" s="3">
        <v>0</v>
      </c>
      <c r="K49" s="3">
        <v>0</v>
      </c>
    </row>
    <row r="50" spans="1:11" x14ac:dyDescent="0.25">
      <c r="A50" s="3" t="str">
        <f>"143205"</f>
        <v>143205</v>
      </c>
      <c r="B50" s="3" t="s">
        <v>58</v>
      </c>
      <c r="C50" s="3">
        <v>28532</v>
      </c>
      <c r="D50" s="3">
        <v>22441</v>
      </c>
      <c r="E50" s="3">
        <v>20984</v>
      </c>
      <c r="F50" s="3">
        <v>1457</v>
      </c>
      <c r="G50" s="3">
        <v>13</v>
      </c>
      <c r="H50" s="3">
        <v>0</v>
      </c>
      <c r="I50" s="3">
        <v>73</v>
      </c>
      <c r="J50" s="3">
        <v>0</v>
      </c>
      <c r="K50" s="3">
        <v>0</v>
      </c>
    </row>
    <row r="51" spans="1:11" x14ac:dyDescent="0.25">
      <c r="A51" s="3" t="str">
        <f>"143206"</f>
        <v>143206</v>
      </c>
      <c r="B51" s="3" t="s">
        <v>59</v>
      </c>
      <c r="C51" s="3">
        <v>27487</v>
      </c>
      <c r="D51" s="3">
        <v>20614</v>
      </c>
      <c r="E51" s="3">
        <v>20069</v>
      </c>
      <c r="F51" s="3">
        <v>545</v>
      </c>
      <c r="G51" s="3">
        <v>2</v>
      </c>
      <c r="H51" s="3">
        <v>1</v>
      </c>
      <c r="I51" s="3">
        <v>19</v>
      </c>
      <c r="J51" s="3">
        <v>0</v>
      </c>
      <c r="K51" s="3">
        <v>0</v>
      </c>
    </row>
    <row r="52" spans="1:11" ht="15.75" thickBot="1" x14ac:dyDescent="0.3">
      <c r="A52" s="13" t="str">
        <f>"143207"</f>
        <v>143207</v>
      </c>
      <c r="B52" s="13" t="s">
        <v>60</v>
      </c>
      <c r="C52" s="13">
        <v>20766</v>
      </c>
      <c r="D52" s="13">
        <v>16164</v>
      </c>
      <c r="E52" s="13">
        <v>15120</v>
      </c>
      <c r="F52" s="13">
        <v>1044</v>
      </c>
      <c r="G52" s="13">
        <v>2</v>
      </c>
      <c r="H52" s="13">
        <v>1</v>
      </c>
      <c r="I52" s="13">
        <v>23</v>
      </c>
      <c r="J52" s="13">
        <v>0</v>
      </c>
      <c r="K52" s="13">
        <v>0</v>
      </c>
    </row>
    <row r="53" spans="1:11" ht="15.75" thickBot="1" x14ac:dyDescent="0.3">
      <c r="A53" s="10" t="s">
        <v>61</v>
      </c>
      <c r="B53" s="11"/>
      <c r="C53" s="11">
        <v>251686</v>
      </c>
      <c r="D53" s="11">
        <v>193535</v>
      </c>
      <c r="E53" s="11">
        <v>187933</v>
      </c>
      <c r="F53" s="11">
        <v>5602</v>
      </c>
      <c r="G53" s="11">
        <v>23</v>
      </c>
      <c r="H53" s="11">
        <v>0</v>
      </c>
      <c r="I53" s="11">
        <v>260</v>
      </c>
      <c r="J53" s="11">
        <v>0</v>
      </c>
      <c r="K53" s="12">
        <v>0</v>
      </c>
    </row>
    <row r="54" spans="1:11" x14ac:dyDescent="0.25">
      <c r="A54" s="9" t="str">
        <f>"143401"</f>
        <v>143401</v>
      </c>
      <c r="B54" s="9" t="s">
        <v>62</v>
      </c>
      <c r="C54" s="9">
        <v>26003</v>
      </c>
      <c r="D54" s="9">
        <v>19456</v>
      </c>
      <c r="E54" s="9">
        <v>18894</v>
      </c>
      <c r="F54" s="9">
        <v>562</v>
      </c>
      <c r="G54" s="9">
        <v>4</v>
      </c>
      <c r="H54" s="9">
        <v>0</v>
      </c>
      <c r="I54" s="9">
        <v>15</v>
      </c>
      <c r="J54" s="9">
        <v>0</v>
      </c>
      <c r="K54" s="9">
        <v>0</v>
      </c>
    </row>
    <row r="55" spans="1:11" x14ac:dyDescent="0.25">
      <c r="A55" s="3" t="str">
        <f>"143402"</f>
        <v>143402</v>
      </c>
      <c r="B55" s="3" t="s">
        <v>63</v>
      </c>
      <c r="C55" s="3">
        <v>38650</v>
      </c>
      <c r="D55" s="3">
        <v>28527</v>
      </c>
      <c r="E55" s="3">
        <v>27532</v>
      </c>
      <c r="F55" s="3">
        <v>995</v>
      </c>
      <c r="G55" s="3">
        <v>2</v>
      </c>
      <c r="H55" s="3">
        <v>0</v>
      </c>
      <c r="I55" s="3">
        <v>26</v>
      </c>
      <c r="J55" s="3">
        <v>0</v>
      </c>
      <c r="K55" s="3">
        <v>0</v>
      </c>
    </row>
    <row r="56" spans="1:11" x14ac:dyDescent="0.25">
      <c r="A56" s="3" t="str">
        <f>"143403"</f>
        <v>143403</v>
      </c>
      <c r="B56" s="3" t="s">
        <v>64</v>
      </c>
      <c r="C56" s="3">
        <v>37231</v>
      </c>
      <c r="D56" s="3">
        <v>27650</v>
      </c>
      <c r="E56" s="3">
        <v>26643</v>
      </c>
      <c r="F56" s="3">
        <v>1007</v>
      </c>
      <c r="G56" s="3">
        <v>4</v>
      </c>
      <c r="H56" s="3">
        <v>0</v>
      </c>
      <c r="I56" s="3">
        <v>21</v>
      </c>
      <c r="J56" s="3">
        <v>0</v>
      </c>
      <c r="K56" s="3">
        <v>0</v>
      </c>
    </row>
    <row r="57" spans="1:11" x14ac:dyDescent="0.25">
      <c r="A57" s="3" t="str">
        <f>"143404"</f>
        <v>143404</v>
      </c>
      <c r="B57" s="3" t="s">
        <v>65</v>
      </c>
      <c r="C57" s="3">
        <v>16740</v>
      </c>
      <c r="D57" s="3">
        <v>13539</v>
      </c>
      <c r="E57" s="3">
        <v>13135</v>
      </c>
      <c r="F57" s="3">
        <v>404</v>
      </c>
      <c r="G57" s="3">
        <v>5</v>
      </c>
      <c r="H57" s="3">
        <v>0</v>
      </c>
      <c r="I57" s="3">
        <v>15</v>
      </c>
      <c r="J57" s="3">
        <v>0</v>
      </c>
      <c r="K57" s="3">
        <v>0</v>
      </c>
    </row>
    <row r="58" spans="1:11" x14ac:dyDescent="0.25">
      <c r="A58" s="3" t="str">
        <f>"143405"</f>
        <v>143405</v>
      </c>
      <c r="B58" s="3" t="s">
        <v>66</v>
      </c>
      <c r="C58" s="3">
        <v>8368</v>
      </c>
      <c r="D58" s="3">
        <v>6450</v>
      </c>
      <c r="E58" s="3">
        <v>6273</v>
      </c>
      <c r="F58" s="3">
        <v>177</v>
      </c>
      <c r="G58" s="3">
        <v>1</v>
      </c>
      <c r="H58" s="3">
        <v>0</v>
      </c>
      <c r="I58" s="3">
        <v>21</v>
      </c>
      <c r="J58" s="3">
        <v>0</v>
      </c>
      <c r="K58" s="3">
        <v>0</v>
      </c>
    </row>
    <row r="59" spans="1:11" x14ac:dyDescent="0.25">
      <c r="A59" s="3" t="str">
        <f>"143406"</f>
        <v>143406</v>
      </c>
      <c r="B59" s="3" t="s">
        <v>67</v>
      </c>
      <c r="C59" s="3">
        <v>7286</v>
      </c>
      <c r="D59" s="3">
        <v>5898</v>
      </c>
      <c r="E59" s="3">
        <v>5653</v>
      </c>
      <c r="F59" s="3">
        <v>245</v>
      </c>
      <c r="G59" s="3">
        <v>0</v>
      </c>
      <c r="H59" s="3">
        <v>0</v>
      </c>
      <c r="I59" s="3">
        <v>5</v>
      </c>
      <c r="J59" s="3">
        <v>0</v>
      </c>
      <c r="K59" s="3">
        <v>0</v>
      </c>
    </row>
    <row r="60" spans="1:11" x14ac:dyDescent="0.25">
      <c r="A60" s="3" t="str">
        <f>"143407"</f>
        <v>143407</v>
      </c>
      <c r="B60" s="3" t="s">
        <v>68</v>
      </c>
      <c r="C60" s="3">
        <v>10997</v>
      </c>
      <c r="D60" s="3">
        <v>8382</v>
      </c>
      <c r="E60" s="3">
        <v>8140</v>
      </c>
      <c r="F60" s="3">
        <v>242</v>
      </c>
      <c r="G60" s="3">
        <v>1</v>
      </c>
      <c r="H60" s="3">
        <v>0</v>
      </c>
      <c r="I60" s="3">
        <v>21</v>
      </c>
      <c r="J60" s="3">
        <v>0</v>
      </c>
      <c r="K60" s="3">
        <v>0</v>
      </c>
    </row>
    <row r="61" spans="1:11" x14ac:dyDescent="0.25">
      <c r="A61" s="3" t="str">
        <f>"143408"</f>
        <v>143408</v>
      </c>
      <c r="B61" s="3" t="s">
        <v>69</v>
      </c>
      <c r="C61" s="3">
        <v>6485</v>
      </c>
      <c r="D61" s="3">
        <v>5010</v>
      </c>
      <c r="E61" s="3">
        <v>4840</v>
      </c>
      <c r="F61" s="3">
        <v>170</v>
      </c>
      <c r="G61" s="3">
        <v>1</v>
      </c>
      <c r="H61" s="3">
        <v>0</v>
      </c>
      <c r="I61" s="3">
        <v>8</v>
      </c>
      <c r="J61" s="3">
        <v>0</v>
      </c>
      <c r="K61" s="3">
        <v>0</v>
      </c>
    </row>
    <row r="62" spans="1:11" x14ac:dyDescent="0.25">
      <c r="A62" s="3" t="str">
        <f>"143409"</f>
        <v>143409</v>
      </c>
      <c r="B62" s="3" t="s">
        <v>70</v>
      </c>
      <c r="C62" s="3">
        <v>29091</v>
      </c>
      <c r="D62" s="3">
        <v>21915</v>
      </c>
      <c r="E62" s="3">
        <v>21130</v>
      </c>
      <c r="F62" s="3">
        <v>785</v>
      </c>
      <c r="G62" s="3">
        <v>0</v>
      </c>
      <c r="H62" s="3">
        <v>0</v>
      </c>
      <c r="I62" s="3">
        <v>42</v>
      </c>
      <c r="J62" s="3">
        <v>0</v>
      </c>
      <c r="K62" s="3">
        <v>0</v>
      </c>
    </row>
    <row r="63" spans="1:11" x14ac:dyDescent="0.25">
      <c r="A63" s="3" t="str">
        <f>"143410"</f>
        <v>143410</v>
      </c>
      <c r="B63" s="3" t="s">
        <v>71</v>
      </c>
      <c r="C63" s="3">
        <v>2686</v>
      </c>
      <c r="D63" s="3">
        <v>2170</v>
      </c>
      <c r="E63" s="3">
        <v>2086</v>
      </c>
      <c r="F63" s="3">
        <v>84</v>
      </c>
      <c r="G63" s="3">
        <v>0</v>
      </c>
      <c r="H63" s="3">
        <v>0</v>
      </c>
      <c r="I63" s="3">
        <v>7</v>
      </c>
      <c r="J63" s="3">
        <v>0</v>
      </c>
      <c r="K63" s="3">
        <v>0</v>
      </c>
    </row>
    <row r="64" spans="1:11" x14ac:dyDescent="0.25">
      <c r="A64" s="3" t="str">
        <f>"143411"</f>
        <v>143411</v>
      </c>
      <c r="B64" s="3" t="s">
        <v>72</v>
      </c>
      <c r="C64" s="3">
        <v>19997</v>
      </c>
      <c r="D64" s="3">
        <v>15816</v>
      </c>
      <c r="E64" s="3">
        <v>15513</v>
      </c>
      <c r="F64" s="3">
        <v>303</v>
      </c>
      <c r="G64" s="3">
        <v>0</v>
      </c>
      <c r="H64" s="3">
        <v>0</v>
      </c>
      <c r="I64" s="3">
        <v>19</v>
      </c>
      <c r="J64" s="3">
        <v>0</v>
      </c>
      <c r="K64" s="3">
        <v>0</v>
      </c>
    </row>
    <row r="65" spans="1:11" ht="15.75" thickBot="1" x14ac:dyDescent="0.3">
      <c r="A65" s="13" t="str">
        <f>"143412"</f>
        <v>143412</v>
      </c>
      <c r="B65" s="13" t="s">
        <v>73</v>
      </c>
      <c r="C65" s="13">
        <v>48152</v>
      </c>
      <c r="D65" s="13">
        <v>38722</v>
      </c>
      <c r="E65" s="13">
        <v>38094</v>
      </c>
      <c r="F65" s="13">
        <v>628</v>
      </c>
      <c r="G65" s="13">
        <v>5</v>
      </c>
      <c r="H65" s="13">
        <v>0</v>
      </c>
      <c r="I65" s="13">
        <v>60</v>
      </c>
      <c r="J65" s="13">
        <v>0</v>
      </c>
      <c r="K65" s="13">
        <v>0</v>
      </c>
    </row>
    <row r="66" spans="1:11" ht="15.75" thickBot="1" x14ac:dyDescent="0.3">
      <c r="A66" s="10" t="s">
        <v>74</v>
      </c>
      <c r="B66" s="11"/>
      <c r="C66" s="11">
        <v>1639088</v>
      </c>
      <c r="D66" s="11">
        <v>1321184</v>
      </c>
      <c r="E66" s="11">
        <v>1255917</v>
      </c>
      <c r="F66" s="11">
        <v>65277</v>
      </c>
      <c r="G66" s="11">
        <v>816</v>
      </c>
      <c r="H66" s="11">
        <v>28</v>
      </c>
      <c r="I66" s="11">
        <v>2162</v>
      </c>
      <c r="J66" s="11">
        <v>0</v>
      </c>
      <c r="K66" s="12">
        <v>0</v>
      </c>
    </row>
    <row r="67" spans="1:11" x14ac:dyDescent="0.25">
      <c r="A67" s="9" t="str">
        <f>"146502"</f>
        <v>146502</v>
      </c>
      <c r="B67" s="9" t="s">
        <v>75</v>
      </c>
      <c r="C67" s="9">
        <v>116013</v>
      </c>
      <c r="D67" s="9">
        <v>92042</v>
      </c>
      <c r="E67" s="9">
        <v>88355</v>
      </c>
      <c r="F67" s="9">
        <v>3688</v>
      </c>
      <c r="G67" s="9">
        <v>25</v>
      </c>
      <c r="H67" s="9">
        <v>0</v>
      </c>
      <c r="I67" s="9">
        <v>128</v>
      </c>
      <c r="J67" s="9">
        <v>0</v>
      </c>
      <c r="K67" s="9">
        <v>0</v>
      </c>
    </row>
    <row r="68" spans="1:11" x14ac:dyDescent="0.25">
      <c r="A68" s="3" t="str">
        <f>"146503"</f>
        <v>146503</v>
      </c>
      <c r="B68" s="3" t="s">
        <v>76</v>
      </c>
      <c r="C68" s="3">
        <v>132896</v>
      </c>
      <c r="D68" s="3">
        <v>98801</v>
      </c>
      <c r="E68" s="3">
        <v>94828</v>
      </c>
      <c r="F68" s="3">
        <v>3973</v>
      </c>
      <c r="G68" s="3">
        <v>24</v>
      </c>
      <c r="H68" s="3">
        <v>1</v>
      </c>
      <c r="I68" s="3">
        <v>89</v>
      </c>
      <c r="J68" s="3">
        <v>0</v>
      </c>
      <c r="K68" s="3">
        <v>0</v>
      </c>
    </row>
    <row r="69" spans="1:11" x14ac:dyDescent="0.25">
      <c r="A69" s="3" t="str">
        <f>"146504"</f>
        <v>146504</v>
      </c>
      <c r="B69" s="3" t="s">
        <v>77</v>
      </c>
      <c r="C69" s="3">
        <v>116385</v>
      </c>
      <c r="D69" s="3">
        <v>96584</v>
      </c>
      <c r="E69" s="3">
        <v>91951</v>
      </c>
      <c r="F69" s="3">
        <v>4633</v>
      </c>
      <c r="G69" s="3">
        <v>60</v>
      </c>
      <c r="H69" s="3">
        <v>2</v>
      </c>
      <c r="I69" s="3">
        <v>220</v>
      </c>
      <c r="J69" s="3">
        <v>0</v>
      </c>
      <c r="K69" s="3">
        <v>0</v>
      </c>
    </row>
    <row r="70" spans="1:11" x14ac:dyDescent="0.25">
      <c r="A70" s="3" t="str">
        <f>"146505"</f>
        <v>146505</v>
      </c>
      <c r="B70" s="3" t="s">
        <v>78</v>
      </c>
      <c r="C70" s="3">
        <v>194132</v>
      </c>
      <c r="D70" s="3">
        <v>159743</v>
      </c>
      <c r="E70" s="3">
        <v>150826</v>
      </c>
      <c r="F70" s="3">
        <v>8919</v>
      </c>
      <c r="G70" s="3">
        <v>162</v>
      </c>
      <c r="H70" s="3">
        <v>6</v>
      </c>
      <c r="I70" s="3">
        <v>262</v>
      </c>
      <c r="J70" s="3">
        <v>0</v>
      </c>
      <c r="K70" s="3">
        <v>0</v>
      </c>
    </row>
    <row r="71" spans="1:11" x14ac:dyDescent="0.25">
      <c r="A71" s="3" t="str">
        <f>"146506"</f>
        <v>146506</v>
      </c>
      <c r="B71" s="3" t="s">
        <v>79</v>
      </c>
      <c r="C71" s="3">
        <v>70162</v>
      </c>
      <c r="D71" s="3">
        <v>58234</v>
      </c>
      <c r="E71" s="3">
        <v>55000</v>
      </c>
      <c r="F71" s="3">
        <v>3234</v>
      </c>
      <c r="G71" s="3">
        <v>45</v>
      </c>
      <c r="H71" s="3">
        <v>1</v>
      </c>
      <c r="I71" s="3">
        <v>98</v>
      </c>
      <c r="J71" s="3">
        <v>0</v>
      </c>
      <c r="K71" s="3">
        <v>0</v>
      </c>
    </row>
    <row r="72" spans="1:11" x14ac:dyDescent="0.25">
      <c r="A72" s="3" t="str">
        <f>"146507"</f>
        <v>146507</v>
      </c>
      <c r="B72" s="3" t="s">
        <v>80</v>
      </c>
      <c r="C72" s="3">
        <v>164166</v>
      </c>
      <c r="D72" s="3">
        <v>134478</v>
      </c>
      <c r="E72" s="3">
        <v>129495</v>
      </c>
      <c r="F72" s="3">
        <v>4983</v>
      </c>
      <c r="G72" s="3">
        <v>77</v>
      </c>
      <c r="H72" s="3">
        <v>6</v>
      </c>
      <c r="I72" s="3">
        <v>187</v>
      </c>
      <c r="J72" s="3">
        <v>0</v>
      </c>
      <c r="K72" s="3">
        <v>0</v>
      </c>
    </row>
    <row r="73" spans="1:11" x14ac:dyDescent="0.25">
      <c r="A73" s="3" t="str">
        <f>"146508"</f>
        <v>146508</v>
      </c>
      <c r="B73" s="3" t="s">
        <v>81</v>
      </c>
      <c r="C73" s="3">
        <v>53036</v>
      </c>
      <c r="D73" s="3">
        <v>44887</v>
      </c>
      <c r="E73" s="3">
        <v>42477</v>
      </c>
      <c r="F73" s="3">
        <v>2410</v>
      </c>
      <c r="G73" s="3">
        <v>32</v>
      </c>
      <c r="H73" s="3">
        <v>1</v>
      </c>
      <c r="I73" s="3">
        <v>79</v>
      </c>
      <c r="J73" s="3">
        <v>0</v>
      </c>
      <c r="K73" s="3">
        <v>0</v>
      </c>
    </row>
    <row r="74" spans="1:11" x14ac:dyDescent="0.25">
      <c r="A74" s="3" t="str">
        <f>"146509"</f>
        <v>146509</v>
      </c>
      <c r="B74" s="3" t="s">
        <v>82</v>
      </c>
      <c r="C74" s="3">
        <v>23004</v>
      </c>
      <c r="D74" s="3">
        <v>18375</v>
      </c>
      <c r="E74" s="3">
        <v>17684</v>
      </c>
      <c r="F74" s="3">
        <v>691</v>
      </c>
      <c r="G74" s="3">
        <v>5</v>
      </c>
      <c r="H74" s="3">
        <v>0</v>
      </c>
      <c r="I74" s="3">
        <v>29</v>
      </c>
      <c r="J74" s="3">
        <v>0</v>
      </c>
      <c r="K74" s="3">
        <v>0</v>
      </c>
    </row>
    <row r="75" spans="1:11" x14ac:dyDescent="0.25">
      <c r="A75" s="3" t="str">
        <f>"146510"</f>
        <v>146510</v>
      </c>
      <c r="B75" s="3" t="s">
        <v>83</v>
      </c>
      <c r="C75" s="3">
        <v>92010</v>
      </c>
      <c r="D75" s="3">
        <v>78554</v>
      </c>
      <c r="E75" s="3">
        <v>73710</v>
      </c>
      <c r="F75" s="3">
        <v>4844</v>
      </c>
      <c r="G75" s="3">
        <v>100</v>
      </c>
      <c r="H75" s="3">
        <v>1</v>
      </c>
      <c r="I75" s="3">
        <v>167</v>
      </c>
      <c r="J75" s="3">
        <v>0</v>
      </c>
      <c r="K75" s="3">
        <v>0</v>
      </c>
    </row>
    <row r="76" spans="1:11" x14ac:dyDescent="0.25">
      <c r="A76" s="3" t="str">
        <f>"146511"</f>
        <v>146511</v>
      </c>
      <c r="B76" s="3" t="s">
        <v>84</v>
      </c>
      <c r="C76" s="3">
        <v>112580</v>
      </c>
      <c r="D76" s="3">
        <v>92329</v>
      </c>
      <c r="E76" s="3">
        <v>89429</v>
      </c>
      <c r="F76" s="3">
        <v>2900</v>
      </c>
      <c r="G76" s="3">
        <v>20</v>
      </c>
      <c r="H76" s="3">
        <v>0</v>
      </c>
      <c r="I76" s="3">
        <v>131</v>
      </c>
      <c r="J76" s="3">
        <v>0</v>
      </c>
      <c r="K76" s="3">
        <v>0</v>
      </c>
    </row>
    <row r="77" spans="1:11" x14ac:dyDescent="0.25">
      <c r="A77" s="3" t="str">
        <f>"146512"</f>
        <v>146512</v>
      </c>
      <c r="B77" s="3" t="s">
        <v>85</v>
      </c>
      <c r="C77" s="3">
        <v>61496</v>
      </c>
      <c r="D77" s="3">
        <v>47430</v>
      </c>
      <c r="E77" s="3">
        <v>45016</v>
      </c>
      <c r="F77" s="3">
        <v>2414</v>
      </c>
      <c r="G77" s="3">
        <v>10</v>
      </c>
      <c r="H77" s="3">
        <v>0</v>
      </c>
      <c r="I77" s="3">
        <v>59</v>
      </c>
      <c r="J77" s="3">
        <v>0</v>
      </c>
      <c r="K77" s="3">
        <v>0</v>
      </c>
    </row>
    <row r="78" spans="1:11" x14ac:dyDescent="0.25">
      <c r="A78" s="3" t="str">
        <f>"146513"</f>
        <v>146513</v>
      </c>
      <c r="B78" s="3" t="s">
        <v>86</v>
      </c>
      <c r="C78" s="3">
        <v>138665</v>
      </c>
      <c r="D78" s="3">
        <v>112051</v>
      </c>
      <c r="E78" s="3">
        <v>106753</v>
      </c>
      <c r="F78" s="3">
        <v>5298</v>
      </c>
      <c r="G78" s="3">
        <v>68</v>
      </c>
      <c r="H78" s="3">
        <v>4</v>
      </c>
      <c r="I78" s="3">
        <v>125</v>
      </c>
      <c r="J78" s="3">
        <v>0</v>
      </c>
      <c r="K78" s="3">
        <v>0</v>
      </c>
    </row>
    <row r="79" spans="1:11" x14ac:dyDescent="0.25">
      <c r="A79" s="3" t="str">
        <f>"146514"</f>
        <v>146514</v>
      </c>
      <c r="B79" s="3" t="s">
        <v>87</v>
      </c>
      <c r="C79" s="3">
        <v>79112</v>
      </c>
      <c r="D79" s="3">
        <v>61484</v>
      </c>
      <c r="E79" s="3">
        <v>58976</v>
      </c>
      <c r="F79" s="3">
        <v>2508</v>
      </c>
      <c r="G79" s="3">
        <v>21</v>
      </c>
      <c r="H79" s="3">
        <v>1</v>
      </c>
      <c r="I79" s="3">
        <v>260</v>
      </c>
      <c r="J79" s="3">
        <v>0</v>
      </c>
      <c r="K79" s="3">
        <v>0</v>
      </c>
    </row>
    <row r="80" spans="1:11" x14ac:dyDescent="0.25">
      <c r="A80" s="3" t="str">
        <f>"146515"</f>
        <v>146515</v>
      </c>
      <c r="B80" s="3" t="s">
        <v>88</v>
      </c>
      <c r="C80" s="3">
        <v>24769</v>
      </c>
      <c r="D80" s="3">
        <v>19614</v>
      </c>
      <c r="E80" s="3">
        <v>18495</v>
      </c>
      <c r="F80" s="3">
        <v>1119</v>
      </c>
      <c r="G80" s="3">
        <v>6</v>
      </c>
      <c r="H80" s="3">
        <v>0</v>
      </c>
      <c r="I80" s="3">
        <v>23</v>
      </c>
      <c r="J80" s="3">
        <v>0</v>
      </c>
      <c r="K80" s="3">
        <v>0</v>
      </c>
    </row>
    <row r="81" spans="1:11" x14ac:dyDescent="0.25">
      <c r="A81" s="3" t="str">
        <f>"146516"</f>
        <v>146516</v>
      </c>
      <c r="B81" s="3" t="s">
        <v>89</v>
      </c>
      <c r="C81" s="3">
        <v>43157</v>
      </c>
      <c r="D81" s="3">
        <v>30682</v>
      </c>
      <c r="E81" s="3">
        <v>28479</v>
      </c>
      <c r="F81" s="3">
        <v>2210</v>
      </c>
      <c r="G81" s="3">
        <v>47</v>
      </c>
      <c r="H81" s="3">
        <v>2</v>
      </c>
      <c r="I81" s="3">
        <v>32</v>
      </c>
      <c r="J81" s="3">
        <v>0</v>
      </c>
      <c r="K81" s="3">
        <v>0</v>
      </c>
    </row>
    <row r="82" spans="1:11" x14ac:dyDescent="0.25">
      <c r="A82" s="3" t="str">
        <f>"146517"</f>
        <v>146517</v>
      </c>
      <c r="B82" s="3" t="s">
        <v>90</v>
      </c>
      <c r="C82" s="3">
        <v>42315</v>
      </c>
      <c r="D82" s="3">
        <v>33111</v>
      </c>
      <c r="E82" s="3">
        <v>30895</v>
      </c>
      <c r="F82" s="3">
        <v>2216</v>
      </c>
      <c r="G82" s="3">
        <v>16</v>
      </c>
      <c r="H82" s="3">
        <v>0</v>
      </c>
      <c r="I82" s="3">
        <v>50</v>
      </c>
      <c r="J82" s="3">
        <v>0</v>
      </c>
      <c r="K82" s="3">
        <v>0</v>
      </c>
    </row>
    <row r="83" spans="1:11" x14ac:dyDescent="0.25">
      <c r="A83" s="3" t="str">
        <f>"146518"</f>
        <v>146518</v>
      </c>
      <c r="B83" s="3" t="s">
        <v>91</v>
      </c>
      <c r="C83" s="3">
        <v>125387</v>
      </c>
      <c r="D83" s="3">
        <v>102467</v>
      </c>
      <c r="E83" s="3">
        <v>95973</v>
      </c>
      <c r="F83" s="3">
        <v>6494</v>
      </c>
      <c r="G83" s="3">
        <v>56</v>
      </c>
      <c r="H83" s="3">
        <v>3</v>
      </c>
      <c r="I83" s="3">
        <v>160</v>
      </c>
      <c r="J83" s="3">
        <v>0</v>
      </c>
      <c r="K83" s="3">
        <v>0</v>
      </c>
    </row>
    <row r="84" spans="1:11" ht="15.75" thickBot="1" x14ac:dyDescent="0.3">
      <c r="A84" s="13" t="str">
        <f>"146519"</f>
        <v>146519</v>
      </c>
      <c r="B84" s="13" t="s">
        <v>92</v>
      </c>
      <c r="C84" s="13">
        <v>49803</v>
      </c>
      <c r="D84" s="13">
        <v>40318</v>
      </c>
      <c r="E84" s="13">
        <v>37575</v>
      </c>
      <c r="F84" s="13">
        <v>2743</v>
      </c>
      <c r="G84" s="13">
        <v>42</v>
      </c>
      <c r="H84" s="13">
        <v>0</v>
      </c>
      <c r="I84" s="13">
        <v>63</v>
      </c>
      <c r="J84" s="13">
        <v>0</v>
      </c>
      <c r="K84" s="13">
        <v>0</v>
      </c>
    </row>
    <row r="85" spans="1:11" ht="15.75" thickBot="1" x14ac:dyDescent="0.3">
      <c r="A85" s="15" t="s">
        <v>93</v>
      </c>
      <c r="B85" s="16"/>
      <c r="C85" s="16">
        <v>2781141</v>
      </c>
      <c r="D85" s="16">
        <v>2215459</v>
      </c>
      <c r="E85" s="16">
        <v>2115937</v>
      </c>
      <c r="F85" s="16">
        <v>99557</v>
      </c>
      <c r="G85" s="16">
        <v>1042</v>
      </c>
      <c r="H85" s="16">
        <v>38</v>
      </c>
      <c r="I85" s="16">
        <v>3681</v>
      </c>
      <c r="J85" s="16">
        <v>0</v>
      </c>
      <c r="K85" s="17">
        <v>0</v>
      </c>
    </row>
  </sheetData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rejestr_wyborcow_2024_kw_3_2024</vt:lpstr>
      <vt:lpstr>rejestr_wyborcow_2024_kw_3_2024!Tytuły_wydruku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Dłutek</dc:creator>
  <cp:lastModifiedBy>Jakub Kołakowski</cp:lastModifiedBy>
  <cp:lastPrinted>2025-01-15T09:52:17Z</cp:lastPrinted>
  <dcterms:created xsi:type="dcterms:W3CDTF">2024-10-10T12:11:01Z</dcterms:created>
  <dcterms:modified xsi:type="dcterms:W3CDTF">2025-01-15T09:52:29Z</dcterms:modified>
</cp:coreProperties>
</file>