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_dlutek\Documents\RW\"/>
    </mc:Choice>
  </mc:AlternateContent>
  <bookViews>
    <workbookView xWindow="0" yWindow="0" windowWidth="17090" windowHeight="17690"/>
  </bookViews>
  <sheets>
    <sheet name="rejestr_wyborcow_2019_kw_4_2020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10" i="1"/>
  <c r="A11" i="1"/>
  <c r="A12" i="1"/>
  <c r="A13" i="1"/>
  <c r="A14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</calcChain>
</file>

<file path=xl/sharedStrings.xml><?xml version="1.0" encoding="utf-8"?>
<sst xmlns="http://schemas.openxmlformats.org/spreadsheetml/2006/main" count="101" uniqueCount="101">
  <si>
    <t>Kod TERYT</t>
  </si>
  <si>
    <t>Gmina</t>
  </si>
  <si>
    <t>Liczba mieszkańców</t>
  </si>
  <si>
    <t>Liczba wyborców ogółem</t>
  </si>
  <si>
    <t>Liczba wyborców wpisanych z urzędu</t>
  </si>
  <si>
    <t>Liczba wyborców wpisanych na wniosek</t>
  </si>
  <si>
    <t>Informacja o liczbie wyborców wpisanych ogółem (art. 19) w części A</t>
  </si>
  <si>
    <t>Informacja o liczbie wyborców wpisanych § 1 (Z2A)</t>
  </si>
  <si>
    <t>Informacja o liczbie wyborców wpisanych § 2 (Z2B)</t>
  </si>
  <si>
    <t>Informacja o liczbie wyborców wpisanych § 3 (Z2C)</t>
  </si>
  <si>
    <t>Informacja o liczbie wyborców wpisanych w części B (ZUE)</t>
  </si>
  <si>
    <t>Informacja o liczbie wyborców skreślonych (§ 6 ust. 1) w części A ogółem</t>
  </si>
  <si>
    <t>Informacja o liczbie wyborców skreślonych w części A pkt 1 (R41)</t>
  </si>
  <si>
    <t>Informacja o liczbie wyborców skreślonych w części A pkt 2 (R42)</t>
  </si>
  <si>
    <t>Informacja o liczbie wyborców skreślonych w części A pkt 3 (R43)</t>
  </si>
  <si>
    <t>Informacja o liczbie wyborców skreślonych (§ 6 ust. 2) w części A (R41b)</t>
  </si>
  <si>
    <t>Informacja o liczbie wyborców skreślonych w części B ogółem (RUE)</t>
  </si>
  <si>
    <t>Powiat grodziski</t>
  </si>
  <si>
    <t>m. Milanówek</t>
  </si>
  <si>
    <t>m. Podkowa Leśna</t>
  </si>
  <si>
    <t>gm. Baranów</t>
  </si>
  <si>
    <t>gm. Grodzisk Mazowiecki</t>
  </si>
  <si>
    <t>gm. Jaktorów</t>
  </si>
  <si>
    <t>gm. Żabia Wola</t>
  </si>
  <si>
    <t>Powiat legionowski</t>
  </si>
  <si>
    <t>m. Legionowo</t>
  </si>
  <si>
    <t>gm. Jabłonna</t>
  </si>
  <si>
    <t>gm. Nieporęt</t>
  </si>
  <si>
    <t>gm. Serock</t>
  </si>
  <si>
    <t>gm. Wieliszew</t>
  </si>
  <si>
    <t>Powiat nowodworski</t>
  </si>
  <si>
    <t>m. Nowy Dwór Mazowiecki</t>
  </si>
  <si>
    <t>gm. Czosnów</t>
  </si>
  <si>
    <t>gm. Leoncin</t>
  </si>
  <si>
    <t>gm. Nasielsk</t>
  </si>
  <si>
    <t>gm. Pomiechówek</t>
  </si>
  <si>
    <t>gm. Zakroczym</t>
  </si>
  <si>
    <t>Powiat otwocki</t>
  </si>
  <si>
    <t>m. Józefów</t>
  </si>
  <si>
    <t>m. Otwock</t>
  </si>
  <si>
    <t>gm. Celestynów</t>
  </si>
  <si>
    <t>gm. Karczew</t>
  </si>
  <si>
    <t>gm. Kołbiel</t>
  </si>
  <si>
    <t>gm. Osieck</t>
  </si>
  <si>
    <t>gm. Sobienie-Jeziory</t>
  </si>
  <si>
    <t>gm. Wiązowna</t>
  </si>
  <si>
    <t>Powiat piaseczyński</t>
  </si>
  <si>
    <t>gm. Góra Kalwaria</t>
  </si>
  <si>
    <t>gm. Konstancin-Jeziorna</t>
  </si>
  <si>
    <t>gm. Lesznowola</t>
  </si>
  <si>
    <t>gm. Piaseczno</t>
  </si>
  <si>
    <t>gm. Prażmów</t>
  </si>
  <si>
    <t>gm. Tarczyn</t>
  </si>
  <si>
    <t>Powiat pruszkowski</t>
  </si>
  <si>
    <t>m. Piastów</t>
  </si>
  <si>
    <t>m. Pruszków</t>
  </si>
  <si>
    <t>gm. Brwinów</t>
  </si>
  <si>
    <t>gm. Michałowice</t>
  </si>
  <si>
    <t>gm. Nadarzyn</t>
  </si>
  <si>
    <t>gm. Raszyn</t>
  </si>
  <si>
    <t>Powiat warszawski zachodni</t>
  </si>
  <si>
    <t>gm. Błonie</t>
  </si>
  <si>
    <t>gm. Izabelin</t>
  </si>
  <si>
    <t>gm. Kampinos</t>
  </si>
  <si>
    <t>gm. Leszno</t>
  </si>
  <si>
    <t>gm. Łomianki</t>
  </si>
  <si>
    <t>gm. Ożarów Mazowiecki</t>
  </si>
  <si>
    <t>gm. Stare Babice</t>
  </si>
  <si>
    <t>Powiat wołomiński</t>
  </si>
  <si>
    <t>m. Kobyłka</t>
  </si>
  <si>
    <t>m. Marki</t>
  </si>
  <si>
    <t>m. Ząbki</t>
  </si>
  <si>
    <t>m. Zielonka</t>
  </si>
  <si>
    <t>gm. Dąbrówka</t>
  </si>
  <si>
    <t>gm. Jadów</t>
  </si>
  <si>
    <t>gm. Klembów</t>
  </si>
  <si>
    <t>gm. Poświętne</t>
  </si>
  <si>
    <t>gm. Radzymin</t>
  </si>
  <si>
    <t>gm. Strachówka</t>
  </si>
  <si>
    <t>gm. Tłuszcz</t>
  </si>
  <si>
    <t>gm. Wołomin</t>
  </si>
  <si>
    <t>Miasto stołeczne Warszawa</t>
  </si>
  <si>
    <t>Bemowo</t>
  </si>
  <si>
    <t>Białołęka</t>
  </si>
  <si>
    <t>Bielany</t>
  </si>
  <si>
    <t>Mokotów</t>
  </si>
  <si>
    <t>Ochota</t>
  </si>
  <si>
    <t>Praga-Południe</t>
  </si>
  <si>
    <t>Praga-Północ</t>
  </si>
  <si>
    <t>Rembertów</t>
  </si>
  <si>
    <t>Śródmieście</t>
  </si>
  <si>
    <t>Targówek</t>
  </si>
  <si>
    <t>Ursus</t>
  </si>
  <si>
    <t>Ursynów</t>
  </si>
  <si>
    <t>Wawer</t>
  </si>
  <si>
    <t>Wesoła</t>
  </si>
  <si>
    <t>Wilanów</t>
  </si>
  <si>
    <t>Włochy</t>
  </si>
  <si>
    <t>Wola</t>
  </si>
  <si>
    <t>Żoliborz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</si>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</sst>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J17" sqref="J17"/>
    </sheetView>
  </sheetViews>
  <sheetFormatPr defaultRowHeight="14" x14ac:dyDescent="0.3"/>
  <cols>
    <col min="1" max="1" width="23.81640625" customWidth="1"/>
    <col min="2" max="2" width="23.7265625" bestFit="1" customWidth="1"/>
    <col min="3" max="3" width="11.453125" bestFit="1" customWidth="1"/>
    <col min="4" max="4" width="9.08984375" bestFit="1" customWidth="1"/>
    <col min="5" max="5" width="10.90625" customWidth="1"/>
    <col min="6" max="6" width="11" customWidth="1"/>
    <col min="7" max="7" width="17.36328125" customWidth="1"/>
    <col min="8" max="8" width="17.08984375" customWidth="1"/>
    <col min="9" max="9" width="15.453125" customWidth="1"/>
    <col min="10" max="10" width="15.7265625" customWidth="1"/>
    <col min="11" max="11" width="16" customWidth="1"/>
    <col min="12" max="12" width="17.54296875" customWidth="1"/>
    <col min="13" max="13" width="14.81640625" customWidth="1"/>
    <col min="14" max="14" width="17.81640625" customWidth="1"/>
    <col min="15" max="15" width="16.08984375" customWidth="1"/>
    <col min="16" max="16" width="17.54296875" customWidth="1"/>
    <col min="17" max="17" width="17.36328125" customWidth="1"/>
  </cols>
  <sheetData>
    <row r="1" spans="1:17" s="1" customFormat="1" ht="7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">
        <v>17</v>
      </c>
      <c r="C2" s="2">
        <v>92341</v>
      </c>
      <c r="D2" s="2">
        <v>72392</v>
      </c>
      <c r="E2" s="2">
        <v>69898</v>
      </c>
      <c r="F2" s="2">
        <v>2494</v>
      </c>
      <c r="G2" s="2">
        <v>2471</v>
      </c>
      <c r="H2" s="2">
        <v>2214</v>
      </c>
      <c r="I2" s="2">
        <v>10</v>
      </c>
      <c r="J2" s="2">
        <v>247</v>
      </c>
      <c r="K2" s="2">
        <v>24</v>
      </c>
      <c r="L2" s="2">
        <v>1311</v>
      </c>
      <c r="M2" s="2">
        <v>94</v>
      </c>
      <c r="N2" s="2">
        <v>970</v>
      </c>
      <c r="O2" s="2">
        <v>247</v>
      </c>
      <c r="P2" s="2">
        <v>1</v>
      </c>
      <c r="Q2" s="2">
        <v>0</v>
      </c>
    </row>
    <row r="3" spans="1:17" x14ac:dyDescent="0.3">
      <c r="A3" t="str">
        <f>"140501"</f>
        <v>140501</v>
      </c>
      <c r="B3" t="s">
        <v>18</v>
      </c>
      <c r="C3" s="2">
        <v>15892</v>
      </c>
      <c r="D3" s="2">
        <v>12928</v>
      </c>
      <c r="E3" s="2">
        <v>12370</v>
      </c>
      <c r="F3" s="2">
        <v>558</v>
      </c>
      <c r="G3" s="2">
        <v>549</v>
      </c>
      <c r="H3" s="2">
        <v>508</v>
      </c>
      <c r="I3" s="2">
        <v>0</v>
      </c>
      <c r="J3" s="2">
        <v>41</v>
      </c>
      <c r="K3" s="2">
        <v>9</v>
      </c>
      <c r="L3" s="2">
        <v>273</v>
      </c>
      <c r="M3" s="2">
        <v>22</v>
      </c>
      <c r="N3" s="2">
        <v>210</v>
      </c>
      <c r="O3" s="2">
        <v>41</v>
      </c>
      <c r="P3" s="2">
        <v>0</v>
      </c>
      <c r="Q3" s="2">
        <v>0</v>
      </c>
    </row>
    <row r="4" spans="1:17" x14ac:dyDescent="0.3">
      <c r="A4" t="str">
        <f>"140502"</f>
        <v>140502</v>
      </c>
      <c r="B4" t="s">
        <v>19</v>
      </c>
      <c r="C4" s="2">
        <v>3842</v>
      </c>
      <c r="D4" s="2">
        <v>3147</v>
      </c>
      <c r="E4" s="2">
        <v>2855</v>
      </c>
      <c r="F4" s="2">
        <v>292</v>
      </c>
      <c r="G4" s="2">
        <v>286</v>
      </c>
      <c r="H4" s="2">
        <v>266</v>
      </c>
      <c r="I4" s="2">
        <v>0</v>
      </c>
      <c r="J4" s="2">
        <v>20</v>
      </c>
      <c r="K4" s="2">
        <v>7</v>
      </c>
      <c r="L4" s="2">
        <v>108</v>
      </c>
      <c r="M4" s="2">
        <v>0</v>
      </c>
      <c r="N4" s="2">
        <v>88</v>
      </c>
      <c r="O4" s="2">
        <v>20</v>
      </c>
      <c r="P4" s="2">
        <v>1</v>
      </c>
      <c r="Q4" s="2">
        <v>0</v>
      </c>
    </row>
    <row r="5" spans="1:17" x14ac:dyDescent="0.3">
      <c r="A5" t="str">
        <f>"140503"</f>
        <v>140503</v>
      </c>
      <c r="B5" t="s">
        <v>20</v>
      </c>
      <c r="C5" s="2">
        <v>5329</v>
      </c>
      <c r="D5" s="2">
        <v>4171</v>
      </c>
      <c r="E5" s="2">
        <v>4054</v>
      </c>
      <c r="F5" s="2">
        <v>117</v>
      </c>
      <c r="G5" s="2">
        <v>117</v>
      </c>
      <c r="H5" s="2">
        <v>113</v>
      </c>
      <c r="I5" s="2">
        <v>1</v>
      </c>
      <c r="J5" s="2">
        <v>3</v>
      </c>
      <c r="K5" s="2">
        <v>0</v>
      </c>
      <c r="L5" s="2">
        <v>43</v>
      </c>
      <c r="M5" s="2">
        <v>6</v>
      </c>
      <c r="N5" s="2">
        <v>34</v>
      </c>
      <c r="O5" s="2">
        <v>3</v>
      </c>
      <c r="P5" s="2">
        <v>0</v>
      </c>
      <c r="Q5" s="2">
        <v>0</v>
      </c>
    </row>
    <row r="6" spans="1:17" x14ac:dyDescent="0.3">
      <c r="A6" t="str">
        <f>"140504"</f>
        <v>140504</v>
      </c>
      <c r="B6" t="s">
        <v>21</v>
      </c>
      <c r="C6" s="2">
        <v>46030</v>
      </c>
      <c r="D6" s="2">
        <v>35605</v>
      </c>
      <c r="E6" s="2">
        <v>34812</v>
      </c>
      <c r="F6" s="2">
        <v>793</v>
      </c>
      <c r="G6" s="2">
        <v>785</v>
      </c>
      <c r="H6" s="2">
        <v>632</v>
      </c>
      <c r="I6" s="2">
        <v>0</v>
      </c>
      <c r="J6" s="2">
        <v>153</v>
      </c>
      <c r="K6" s="2">
        <v>8</v>
      </c>
      <c r="L6" s="2">
        <v>665</v>
      </c>
      <c r="M6" s="2">
        <v>45</v>
      </c>
      <c r="N6" s="2">
        <v>467</v>
      </c>
      <c r="O6" s="2">
        <v>153</v>
      </c>
      <c r="P6" s="2">
        <v>0</v>
      </c>
      <c r="Q6" s="2">
        <v>0</v>
      </c>
    </row>
    <row r="7" spans="1:17" x14ac:dyDescent="0.3">
      <c r="A7" t="str">
        <f>"140505"</f>
        <v>140505</v>
      </c>
      <c r="B7" t="s">
        <v>22</v>
      </c>
      <c r="C7" s="2">
        <v>12237</v>
      </c>
      <c r="D7" s="2">
        <v>9569</v>
      </c>
      <c r="E7" s="2">
        <v>9362</v>
      </c>
      <c r="F7" s="2">
        <v>207</v>
      </c>
      <c r="G7" s="2">
        <v>207</v>
      </c>
      <c r="H7" s="2">
        <v>198</v>
      </c>
      <c r="I7" s="2">
        <v>0</v>
      </c>
      <c r="J7" s="2">
        <v>9</v>
      </c>
      <c r="K7" s="2">
        <v>0</v>
      </c>
      <c r="L7" s="2">
        <v>96</v>
      </c>
      <c r="M7" s="2">
        <v>11</v>
      </c>
      <c r="N7" s="2">
        <v>76</v>
      </c>
      <c r="O7" s="2">
        <v>9</v>
      </c>
      <c r="P7" s="2">
        <v>0</v>
      </c>
      <c r="Q7" s="2">
        <v>0</v>
      </c>
    </row>
    <row r="8" spans="1:17" x14ac:dyDescent="0.3">
      <c r="A8" t="str">
        <f>"140506"</f>
        <v>140506</v>
      </c>
      <c r="B8" t="s">
        <v>23</v>
      </c>
      <c r="C8" s="2">
        <v>9011</v>
      </c>
      <c r="D8" s="2">
        <v>6972</v>
      </c>
      <c r="E8" s="2">
        <v>6445</v>
      </c>
      <c r="F8" s="2">
        <v>527</v>
      </c>
      <c r="G8" s="2">
        <v>527</v>
      </c>
      <c r="H8" s="2">
        <v>497</v>
      </c>
      <c r="I8" s="2">
        <v>9</v>
      </c>
      <c r="J8" s="2">
        <v>21</v>
      </c>
      <c r="K8" s="2">
        <v>0</v>
      </c>
      <c r="L8" s="2">
        <v>126</v>
      </c>
      <c r="M8" s="2">
        <v>10</v>
      </c>
      <c r="N8" s="2">
        <v>95</v>
      </c>
      <c r="O8" s="2">
        <v>21</v>
      </c>
      <c r="P8" s="2">
        <v>0</v>
      </c>
      <c r="Q8" s="2">
        <v>0</v>
      </c>
    </row>
    <row r="9" spans="1:17" x14ac:dyDescent="0.3">
      <c r="A9" t="s">
        <v>24</v>
      </c>
      <c r="C9" s="2">
        <v>113991</v>
      </c>
      <c r="D9" s="2">
        <v>89425</v>
      </c>
      <c r="E9" s="2">
        <v>85922</v>
      </c>
      <c r="F9" s="2">
        <v>3503</v>
      </c>
      <c r="G9" s="2">
        <v>3492</v>
      </c>
      <c r="H9" s="2">
        <v>3209</v>
      </c>
      <c r="I9" s="2">
        <v>0</v>
      </c>
      <c r="J9" s="2">
        <v>283</v>
      </c>
      <c r="K9" s="2">
        <v>12</v>
      </c>
      <c r="L9" s="2">
        <v>1787</v>
      </c>
      <c r="M9" s="2">
        <v>113</v>
      </c>
      <c r="N9" s="2">
        <v>1391</v>
      </c>
      <c r="O9" s="2">
        <v>283</v>
      </c>
      <c r="P9" s="2">
        <v>1</v>
      </c>
      <c r="Q9" s="2">
        <v>0</v>
      </c>
    </row>
    <row r="10" spans="1:17" x14ac:dyDescent="0.3">
      <c r="A10" t="str">
        <f>"140801"</f>
        <v>140801</v>
      </c>
      <c r="B10" t="s">
        <v>25</v>
      </c>
      <c r="C10" s="2">
        <v>50762</v>
      </c>
      <c r="D10" s="2">
        <v>40394</v>
      </c>
      <c r="E10" s="2">
        <v>39799</v>
      </c>
      <c r="F10" s="2">
        <v>595</v>
      </c>
      <c r="G10" s="2">
        <v>591</v>
      </c>
      <c r="H10" s="2">
        <v>499</v>
      </c>
      <c r="I10" s="2">
        <v>0</v>
      </c>
      <c r="J10" s="2">
        <v>92</v>
      </c>
      <c r="K10" s="2">
        <v>4</v>
      </c>
      <c r="L10" s="2">
        <v>969</v>
      </c>
      <c r="M10" s="2">
        <v>58</v>
      </c>
      <c r="N10" s="2">
        <v>819</v>
      </c>
      <c r="O10" s="2">
        <v>92</v>
      </c>
      <c r="P10" s="2">
        <v>0</v>
      </c>
      <c r="Q10" s="2">
        <v>0</v>
      </c>
    </row>
    <row r="11" spans="1:17" x14ac:dyDescent="0.3">
      <c r="A11" t="str">
        <f>"140802"</f>
        <v>140802</v>
      </c>
      <c r="B11" t="s">
        <v>26</v>
      </c>
      <c r="C11" s="2">
        <v>18552</v>
      </c>
      <c r="D11" s="2">
        <v>14048</v>
      </c>
      <c r="E11" s="2">
        <v>13286</v>
      </c>
      <c r="F11" s="2">
        <v>762</v>
      </c>
      <c r="G11" s="2">
        <v>760</v>
      </c>
      <c r="H11" s="2">
        <v>717</v>
      </c>
      <c r="I11" s="2">
        <v>0</v>
      </c>
      <c r="J11" s="2">
        <v>43</v>
      </c>
      <c r="K11" s="2">
        <v>2</v>
      </c>
      <c r="L11" s="2">
        <v>258</v>
      </c>
      <c r="M11" s="2">
        <v>10</v>
      </c>
      <c r="N11" s="2">
        <v>205</v>
      </c>
      <c r="O11" s="2">
        <v>43</v>
      </c>
      <c r="P11" s="2">
        <v>0</v>
      </c>
      <c r="Q11" s="2">
        <v>0</v>
      </c>
    </row>
    <row r="12" spans="1:17" x14ac:dyDescent="0.3">
      <c r="A12" t="str">
        <f>"140803"</f>
        <v>140803</v>
      </c>
      <c r="B12" t="s">
        <v>27</v>
      </c>
      <c r="C12" s="2">
        <v>14582</v>
      </c>
      <c r="D12" s="2">
        <v>11480</v>
      </c>
      <c r="E12" s="2">
        <v>10629</v>
      </c>
      <c r="F12" s="2">
        <v>851</v>
      </c>
      <c r="G12" s="2">
        <v>849</v>
      </c>
      <c r="H12" s="2">
        <v>807</v>
      </c>
      <c r="I12" s="2">
        <v>0</v>
      </c>
      <c r="J12" s="2">
        <v>42</v>
      </c>
      <c r="K12" s="2">
        <v>2</v>
      </c>
      <c r="L12" s="2">
        <v>191</v>
      </c>
      <c r="M12" s="2">
        <v>13</v>
      </c>
      <c r="N12" s="2">
        <v>136</v>
      </c>
      <c r="O12" s="2">
        <v>42</v>
      </c>
      <c r="P12" s="2">
        <v>0</v>
      </c>
      <c r="Q12" s="2">
        <v>0</v>
      </c>
    </row>
    <row r="13" spans="1:17" x14ac:dyDescent="0.3">
      <c r="A13" t="str">
        <f>"140804"</f>
        <v>140804</v>
      </c>
      <c r="B13" t="s">
        <v>28</v>
      </c>
      <c r="C13" s="2">
        <v>15090</v>
      </c>
      <c r="D13" s="2">
        <v>11955</v>
      </c>
      <c r="E13" s="2">
        <v>11159</v>
      </c>
      <c r="F13" s="2">
        <v>796</v>
      </c>
      <c r="G13" s="2">
        <v>795</v>
      </c>
      <c r="H13" s="2">
        <v>711</v>
      </c>
      <c r="I13" s="2">
        <v>0</v>
      </c>
      <c r="J13" s="2">
        <v>84</v>
      </c>
      <c r="K13" s="2">
        <v>1</v>
      </c>
      <c r="L13" s="2">
        <v>227</v>
      </c>
      <c r="M13" s="2">
        <v>16</v>
      </c>
      <c r="N13" s="2">
        <v>127</v>
      </c>
      <c r="O13" s="2">
        <v>84</v>
      </c>
      <c r="P13" s="2">
        <v>0</v>
      </c>
      <c r="Q13" s="2">
        <v>0</v>
      </c>
    </row>
    <row r="14" spans="1:17" x14ac:dyDescent="0.3">
      <c r="A14" t="str">
        <f>"140805"</f>
        <v>140805</v>
      </c>
      <c r="B14" t="s">
        <v>29</v>
      </c>
      <c r="C14" s="2">
        <v>15005</v>
      </c>
      <c r="D14" s="2">
        <v>11548</v>
      </c>
      <c r="E14" s="2">
        <v>11049</v>
      </c>
      <c r="F14" s="2">
        <v>499</v>
      </c>
      <c r="G14" s="2">
        <v>497</v>
      </c>
      <c r="H14" s="2">
        <v>475</v>
      </c>
      <c r="I14" s="2">
        <v>0</v>
      </c>
      <c r="J14" s="2">
        <v>22</v>
      </c>
      <c r="K14" s="2">
        <v>3</v>
      </c>
      <c r="L14" s="2">
        <v>142</v>
      </c>
      <c r="M14" s="2">
        <v>16</v>
      </c>
      <c r="N14" s="2">
        <v>104</v>
      </c>
      <c r="O14" s="2">
        <v>22</v>
      </c>
      <c r="P14" s="2">
        <v>1</v>
      </c>
      <c r="Q14" s="2">
        <v>0</v>
      </c>
    </row>
    <row r="15" spans="1:17" x14ac:dyDescent="0.3">
      <c r="A15" t="s">
        <v>30</v>
      </c>
      <c r="C15" s="2">
        <v>77190</v>
      </c>
      <c r="D15" s="2">
        <v>62321</v>
      </c>
      <c r="E15" s="2">
        <v>59955</v>
      </c>
      <c r="F15" s="2">
        <v>2366</v>
      </c>
      <c r="G15" s="2">
        <v>2364</v>
      </c>
      <c r="H15" s="2">
        <v>2077</v>
      </c>
      <c r="I15" s="2">
        <v>2</v>
      </c>
      <c r="J15" s="2">
        <v>285</v>
      </c>
      <c r="K15" s="2">
        <v>2</v>
      </c>
      <c r="L15" s="2">
        <v>1362</v>
      </c>
      <c r="M15" s="2">
        <v>98</v>
      </c>
      <c r="N15" s="2">
        <v>979</v>
      </c>
      <c r="O15" s="2">
        <v>285</v>
      </c>
      <c r="P15" s="2">
        <v>0</v>
      </c>
      <c r="Q15" s="2">
        <v>0</v>
      </c>
    </row>
    <row r="16" spans="1:17" x14ac:dyDescent="0.3">
      <c r="A16" t="str">
        <f>"141401"</f>
        <v>141401</v>
      </c>
      <c r="B16" t="s">
        <v>31</v>
      </c>
      <c r="C16" s="2">
        <v>26933</v>
      </c>
      <c r="D16" s="2">
        <v>21609</v>
      </c>
      <c r="E16" s="2">
        <v>21258</v>
      </c>
      <c r="F16" s="2">
        <v>351</v>
      </c>
      <c r="G16" s="2">
        <v>350</v>
      </c>
      <c r="H16" s="2">
        <v>264</v>
      </c>
      <c r="I16" s="2">
        <v>2</v>
      </c>
      <c r="J16" s="2">
        <v>84</v>
      </c>
      <c r="K16" s="2">
        <v>1</v>
      </c>
      <c r="L16" s="2">
        <v>654</v>
      </c>
      <c r="M16" s="2">
        <v>28</v>
      </c>
      <c r="N16" s="2">
        <v>542</v>
      </c>
      <c r="O16" s="2">
        <v>84</v>
      </c>
      <c r="P16" s="2">
        <v>0</v>
      </c>
      <c r="Q16" s="2">
        <v>0</v>
      </c>
    </row>
    <row r="17" spans="1:17" x14ac:dyDescent="0.3">
      <c r="A17" t="str">
        <f>"141402"</f>
        <v>141402</v>
      </c>
      <c r="B17" t="s">
        <v>32</v>
      </c>
      <c r="C17" s="2">
        <v>9959</v>
      </c>
      <c r="D17" s="2">
        <v>8080</v>
      </c>
      <c r="E17" s="2">
        <v>7292</v>
      </c>
      <c r="F17" s="2">
        <v>788</v>
      </c>
      <c r="G17" s="2">
        <v>788</v>
      </c>
      <c r="H17" s="2">
        <v>731</v>
      </c>
      <c r="I17" s="2">
        <v>0</v>
      </c>
      <c r="J17" s="2">
        <v>57</v>
      </c>
      <c r="K17" s="2">
        <v>0</v>
      </c>
      <c r="L17" s="2">
        <v>182</v>
      </c>
      <c r="M17" s="2">
        <v>6</v>
      </c>
      <c r="N17" s="2">
        <v>119</v>
      </c>
      <c r="O17" s="2">
        <v>57</v>
      </c>
      <c r="P17" s="2">
        <v>0</v>
      </c>
      <c r="Q17" s="2">
        <v>0</v>
      </c>
    </row>
    <row r="18" spans="1:17" x14ac:dyDescent="0.3">
      <c r="A18" t="str">
        <f>"141403"</f>
        <v>141403</v>
      </c>
      <c r="B18" t="s">
        <v>33</v>
      </c>
      <c r="C18" s="2">
        <v>5586</v>
      </c>
      <c r="D18" s="2">
        <v>4538</v>
      </c>
      <c r="E18" s="2">
        <v>4164</v>
      </c>
      <c r="F18" s="2">
        <v>374</v>
      </c>
      <c r="G18" s="2">
        <v>374</v>
      </c>
      <c r="H18" s="2">
        <v>339</v>
      </c>
      <c r="I18" s="2">
        <v>0</v>
      </c>
      <c r="J18" s="2">
        <v>35</v>
      </c>
      <c r="K18" s="2">
        <v>0</v>
      </c>
      <c r="L18" s="2">
        <v>92</v>
      </c>
      <c r="M18" s="2">
        <v>4</v>
      </c>
      <c r="N18" s="2">
        <v>53</v>
      </c>
      <c r="O18" s="2">
        <v>35</v>
      </c>
      <c r="P18" s="2">
        <v>0</v>
      </c>
      <c r="Q18" s="2">
        <v>0</v>
      </c>
    </row>
    <row r="19" spans="1:17" x14ac:dyDescent="0.3">
      <c r="A19" t="str">
        <f>"141404"</f>
        <v>141404</v>
      </c>
      <c r="B19" t="s">
        <v>34</v>
      </c>
      <c r="C19" s="2">
        <v>19558</v>
      </c>
      <c r="D19" s="2">
        <v>15668</v>
      </c>
      <c r="E19" s="2">
        <v>15388</v>
      </c>
      <c r="F19" s="2">
        <v>280</v>
      </c>
      <c r="G19" s="2">
        <v>280</v>
      </c>
      <c r="H19" s="2">
        <v>228</v>
      </c>
      <c r="I19" s="2">
        <v>0</v>
      </c>
      <c r="J19" s="2">
        <v>52</v>
      </c>
      <c r="K19" s="2">
        <v>0</v>
      </c>
      <c r="L19" s="2">
        <v>237</v>
      </c>
      <c r="M19" s="2">
        <v>40</v>
      </c>
      <c r="N19" s="2">
        <v>145</v>
      </c>
      <c r="O19" s="2">
        <v>52</v>
      </c>
      <c r="P19" s="2">
        <v>0</v>
      </c>
      <c r="Q19" s="2">
        <v>0</v>
      </c>
    </row>
    <row r="20" spans="1:17" x14ac:dyDescent="0.3">
      <c r="A20" t="str">
        <f>"141405"</f>
        <v>141405</v>
      </c>
      <c r="B20" t="s">
        <v>35</v>
      </c>
      <c r="C20" s="2">
        <v>8991</v>
      </c>
      <c r="D20" s="2">
        <v>7323</v>
      </c>
      <c r="E20" s="2">
        <v>7066</v>
      </c>
      <c r="F20" s="2">
        <v>257</v>
      </c>
      <c r="G20" s="2">
        <v>256</v>
      </c>
      <c r="H20" s="2">
        <v>232</v>
      </c>
      <c r="I20" s="2">
        <v>0</v>
      </c>
      <c r="J20" s="2">
        <v>24</v>
      </c>
      <c r="K20" s="2">
        <v>1</v>
      </c>
      <c r="L20" s="2">
        <v>112</v>
      </c>
      <c r="M20" s="2">
        <v>10</v>
      </c>
      <c r="N20" s="2">
        <v>78</v>
      </c>
      <c r="O20" s="2">
        <v>24</v>
      </c>
      <c r="P20" s="2">
        <v>0</v>
      </c>
      <c r="Q20" s="2">
        <v>0</v>
      </c>
    </row>
    <row r="21" spans="1:17" x14ac:dyDescent="0.3">
      <c r="A21" t="str">
        <f>"141406"</f>
        <v>141406</v>
      </c>
      <c r="B21" t="s">
        <v>36</v>
      </c>
      <c r="C21" s="2">
        <v>6163</v>
      </c>
      <c r="D21" s="2">
        <v>5103</v>
      </c>
      <c r="E21" s="2">
        <v>4787</v>
      </c>
      <c r="F21" s="2">
        <v>316</v>
      </c>
      <c r="G21" s="2">
        <v>316</v>
      </c>
      <c r="H21" s="2">
        <v>283</v>
      </c>
      <c r="I21" s="2">
        <v>0</v>
      </c>
      <c r="J21" s="2">
        <v>33</v>
      </c>
      <c r="K21" s="2">
        <v>0</v>
      </c>
      <c r="L21" s="2">
        <v>85</v>
      </c>
      <c r="M21" s="2">
        <v>10</v>
      </c>
      <c r="N21" s="2">
        <v>42</v>
      </c>
      <c r="O21" s="2">
        <v>33</v>
      </c>
      <c r="P21" s="2">
        <v>0</v>
      </c>
      <c r="Q21" s="2">
        <v>0</v>
      </c>
    </row>
    <row r="22" spans="1:17" x14ac:dyDescent="0.3">
      <c r="A22" t="s">
        <v>37</v>
      </c>
      <c r="C22" s="2">
        <v>120106</v>
      </c>
      <c r="D22" s="2">
        <v>95426</v>
      </c>
      <c r="E22" s="2">
        <v>93544</v>
      </c>
      <c r="F22" s="2">
        <v>1882</v>
      </c>
      <c r="G22" s="2">
        <v>1868</v>
      </c>
      <c r="H22" s="2">
        <v>1708</v>
      </c>
      <c r="I22" s="2">
        <v>7</v>
      </c>
      <c r="J22" s="2">
        <v>153</v>
      </c>
      <c r="K22" s="2">
        <v>14</v>
      </c>
      <c r="L22" s="2">
        <v>1480</v>
      </c>
      <c r="M22" s="2">
        <v>142</v>
      </c>
      <c r="N22" s="2">
        <v>1185</v>
      </c>
      <c r="O22" s="2">
        <v>153</v>
      </c>
      <c r="P22" s="2">
        <v>0</v>
      </c>
      <c r="Q22" s="2">
        <v>0</v>
      </c>
    </row>
    <row r="23" spans="1:17" x14ac:dyDescent="0.3">
      <c r="A23" t="str">
        <f>"141701"</f>
        <v>141701</v>
      </c>
      <c r="B23" t="s">
        <v>38</v>
      </c>
      <c r="C23" s="2">
        <v>19569</v>
      </c>
      <c r="D23" s="2">
        <v>15133</v>
      </c>
      <c r="E23" s="2">
        <v>14801</v>
      </c>
      <c r="F23" s="2">
        <v>332</v>
      </c>
      <c r="G23" s="2">
        <v>325</v>
      </c>
      <c r="H23" s="2">
        <v>306</v>
      </c>
      <c r="I23" s="2">
        <v>2</v>
      </c>
      <c r="J23" s="2">
        <v>17</v>
      </c>
      <c r="K23" s="2">
        <v>7</v>
      </c>
      <c r="L23" s="2">
        <v>254</v>
      </c>
      <c r="M23" s="2">
        <v>16</v>
      </c>
      <c r="N23" s="2">
        <v>221</v>
      </c>
      <c r="O23" s="2">
        <v>17</v>
      </c>
      <c r="P23" s="2">
        <v>0</v>
      </c>
      <c r="Q23" s="2">
        <v>0</v>
      </c>
    </row>
    <row r="24" spans="1:17" x14ac:dyDescent="0.3">
      <c r="A24" t="str">
        <f>"141702"</f>
        <v>141702</v>
      </c>
      <c r="B24" t="s">
        <v>39</v>
      </c>
      <c r="C24" s="2">
        <v>42442</v>
      </c>
      <c r="D24" s="2">
        <v>34288</v>
      </c>
      <c r="E24" s="2">
        <v>33647</v>
      </c>
      <c r="F24" s="2">
        <v>641</v>
      </c>
      <c r="G24" s="2">
        <v>637</v>
      </c>
      <c r="H24" s="2">
        <v>560</v>
      </c>
      <c r="I24" s="2">
        <v>0</v>
      </c>
      <c r="J24" s="2">
        <v>77</v>
      </c>
      <c r="K24" s="2">
        <v>4</v>
      </c>
      <c r="L24" s="2">
        <v>666</v>
      </c>
      <c r="M24" s="2">
        <v>62</v>
      </c>
      <c r="N24" s="2">
        <v>527</v>
      </c>
      <c r="O24" s="2">
        <v>77</v>
      </c>
      <c r="P24" s="2">
        <v>0</v>
      </c>
      <c r="Q24" s="2">
        <v>0</v>
      </c>
    </row>
    <row r="25" spans="1:17" x14ac:dyDescent="0.3">
      <c r="A25" t="str">
        <f>"141703"</f>
        <v>141703</v>
      </c>
      <c r="B25" t="s">
        <v>40</v>
      </c>
      <c r="C25" s="2">
        <v>11643</v>
      </c>
      <c r="D25" s="2">
        <v>9279</v>
      </c>
      <c r="E25" s="2">
        <v>9143</v>
      </c>
      <c r="F25" s="2">
        <v>136</v>
      </c>
      <c r="G25" s="2">
        <v>136</v>
      </c>
      <c r="H25" s="2">
        <v>123</v>
      </c>
      <c r="I25" s="2">
        <v>0</v>
      </c>
      <c r="J25" s="2">
        <v>13</v>
      </c>
      <c r="K25" s="2">
        <v>0</v>
      </c>
      <c r="L25" s="2">
        <v>109</v>
      </c>
      <c r="M25" s="2">
        <v>11</v>
      </c>
      <c r="N25" s="2">
        <v>85</v>
      </c>
      <c r="O25" s="2">
        <v>13</v>
      </c>
      <c r="P25" s="2">
        <v>0</v>
      </c>
      <c r="Q25" s="2">
        <v>0</v>
      </c>
    </row>
    <row r="26" spans="1:17" x14ac:dyDescent="0.3">
      <c r="A26" t="str">
        <f>"141704"</f>
        <v>141704</v>
      </c>
      <c r="B26" t="s">
        <v>41</v>
      </c>
      <c r="C26" s="2">
        <v>15388</v>
      </c>
      <c r="D26" s="2">
        <v>12504</v>
      </c>
      <c r="E26" s="2">
        <v>12363</v>
      </c>
      <c r="F26" s="2">
        <v>141</v>
      </c>
      <c r="G26" s="2">
        <v>140</v>
      </c>
      <c r="H26" s="2">
        <v>110</v>
      </c>
      <c r="I26" s="2">
        <v>0</v>
      </c>
      <c r="J26" s="2">
        <v>30</v>
      </c>
      <c r="K26" s="2">
        <v>1</v>
      </c>
      <c r="L26" s="2">
        <v>202</v>
      </c>
      <c r="M26" s="2">
        <v>20</v>
      </c>
      <c r="N26" s="2">
        <v>152</v>
      </c>
      <c r="O26" s="2">
        <v>30</v>
      </c>
      <c r="P26" s="2">
        <v>0</v>
      </c>
      <c r="Q26" s="2">
        <v>0</v>
      </c>
    </row>
    <row r="27" spans="1:17" x14ac:dyDescent="0.3">
      <c r="A27" t="str">
        <f>"141705"</f>
        <v>141705</v>
      </c>
      <c r="B27" t="s">
        <v>42</v>
      </c>
      <c r="C27" s="2">
        <v>8240</v>
      </c>
      <c r="D27" s="2">
        <v>6492</v>
      </c>
      <c r="E27" s="2">
        <v>6408</v>
      </c>
      <c r="F27" s="2">
        <v>84</v>
      </c>
      <c r="G27" s="2">
        <v>83</v>
      </c>
      <c r="H27" s="2">
        <v>78</v>
      </c>
      <c r="I27" s="2">
        <v>2</v>
      </c>
      <c r="J27" s="2">
        <v>3</v>
      </c>
      <c r="K27" s="2">
        <v>1</v>
      </c>
      <c r="L27" s="2">
        <v>50</v>
      </c>
      <c r="M27" s="2">
        <v>11</v>
      </c>
      <c r="N27" s="2">
        <v>36</v>
      </c>
      <c r="O27" s="2">
        <v>3</v>
      </c>
      <c r="P27" s="2">
        <v>0</v>
      </c>
      <c r="Q27" s="2">
        <v>0</v>
      </c>
    </row>
    <row r="28" spans="1:17" x14ac:dyDescent="0.3">
      <c r="A28" t="str">
        <f>"141706"</f>
        <v>141706</v>
      </c>
      <c r="B28" t="s">
        <v>43</v>
      </c>
      <c r="C28" s="2">
        <v>3667</v>
      </c>
      <c r="D28" s="2">
        <v>2895</v>
      </c>
      <c r="E28" s="2">
        <v>2868</v>
      </c>
      <c r="F28" s="2">
        <v>27</v>
      </c>
      <c r="G28" s="2">
        <v>27</v>
      </c>
      <c r="H28" s="2">
        <v>26</v>
      </c>
      <c r="I28" s="2">
        <v>0</v>
      </c>
      <c r="J28" s="2">
        <v>1</v>
      </c>
      <c r="K28" s="2">
        <v>0</v>
      </c>
      <c r="L28" s="2">
        <v>22</v>
      </c>
      <c r="M28" s="2">
        <v>1</v>
      </c>
      <c r="N28" s="2">
        <v>20</v>
      </c>
      <c r="O28" s="2">
        <v>1</v>
      </c>
      <c r="P28" s="2">
        <v>0</v>
      </c>
      <c r="Q28" s="2">
        <v>0</v>
      </c>
    </row>
    <row r="29" spans="1:17" x14ac:dyDescent="0.3">
      <c r="A29" t="str">
        <f>"141707"</f>
        <v>141707</v>
      </c>
      <c r="B29" t="s">
        <v>44</v>
      </c>
      <c r="C29" s="2">
        <v>6351</v>
      </c>
      <c r="D29" s="2">
        <v>5079</v>
      </c>
      <c r="E29" s="2">
        <v>5025</v>
      </c>
      <c r="F29" s="2">
        <v>54</v>
      </c>
      <c r="G29" s="2">
        <v>54</v>
      </c>
      <c r="H29" s="2">
        <v>50</v>
      </c>
      <c r="I29" s="2">
        <v>3</v>
      </c>
      <c r="J29" s="2">
        <v>1</v>
      </c>
      <c r="K29" s="2">
        <v>0</v>
      </c>
      <c r="L29" s="2">
        <v>62</v>
      </c>
      <c r="M29" s="2">
        <v>10</v>
      </c>
      <c r="N29" s="2">
        <v>51</v>
      </c>
      <c r="O29" s="2">
        <v>1</v>
      </c>
      <c r="P29" s="2">
        <v>0</v>
      </c>
      <c r="Q29" s="2">
        <v>0</v>
      </c>
    </row>
    <row r="30" spans="1:17" x14ac:dyDescent="0.3">
      <c r="A30" t="str">
        <f>"141708"</f>
        <v>141708</v>
      </c>
      <c r="B30" t="s">
        <v>45</v>
      </c>
      <c r="C30" s="2">
        <v>12806</v>
      </c>
      <c r="D30" s="2">
        <v>9756</v>
      </c>
      <c r="E30" s="2">
        <v>9289</v>
      </c>
      <c r="F30" s="2">
        <v>467</v>
      </c>
      <c r="G30" s="2">
        <v>466</v>
      </c>
      <c r="H30" s="2">
        <v>455</v>
      </c>
      <c r="I30" s="2">
        <v>0</v>
      </c>
      <c r="J30" s="2">
        <v>11</v>
      </c>
      <c r="K30" s="2">
        <v>1</v>
      </c>
      <c r="L30" s="2">
        <v>115</v>
      </c>
      <c r="M30" s="2">
        <v>11</v>
      </c>
      <c r="N30" s="2">
        <v>93</v>
      </c>
      <c r="O30" s="2">
        <v>11</v>
      </c>
      <c r="P30" s="2">
        <v>0</v>
      </c>
      <c r="Q30" s="2">
        <v>0</v>
      </c>
    </row>
    <row r="31" spans="1:17" x14ac:dyDescent="0.3">
      <c r="A31" t="s">
        <v>46</v>
      </c>
      <c r="C31" s="2">
        <v>177471</v>
      </c>
      <c r="D31" s="2">
        <v>136431</v>
      </c>
      <c r="E31" s="2">
        <v>131516</v>
      </c>
      <c r="F31" s="2">
        <v>4915</v>
      </c>
      <c r="G31" s="2">
        <v>4861</v>
      </c>
      <c r="H31" s="2">
        <v>4494</v>
      </c>
      <c r="I31" s="2">
        <v>6</v>
      </c>
      <c r="J31" s="2">
        <v>361</v>
      </c>
      <c r="K31" s="2">
        <v>54</v>
      </c>
      <c r="L31" s="2">
        <v>2648</v>
      </c>
      <c r="M31" s="2">
        <v>273</v>
      </c>
      <c r="N31" s="2">
        <v>2014</v>
      </c>
      <c r="O31" s="2">
        <v>361</v>
      </c>
      <c r="P31" s="2">
        <v>0</v>
      </c>
      <c r="Q31" s="2">
        <v>0</v>
      </c>
    </row>
    <row r="32" spans="1:17" x14ac:dyDescent="0.3">
      <c r="A32" t="str">
        <f>"141801"</f>
        <v>141801</v>
      </c>
      <c r="B32" t="s">
        <v>47</v>
      </c>
      <c r="C32" s="2">
        <v>26205</v>
      </c>
      <c r="D32" s="2">
        <v>20829</v>
      </c>
      <c r="E32" s="2">
        <v>20325</v>
      </c>
      <c r="F32" s="2">
        <v>504</v>
      </c>
      <c r="G32" s="2">
        <v>502</v>
      </c>
      <c r="H32" s="2">
        <v>425</v>
      </c>
      <c r="I32" s="2">
        <v>0</v>
      </c>
      <c r="J32" s="2">
        <v>77</v>
      </c>
      <c r="K32" s="2">
        <v>2</v>
      </c>
      <c r="L32" s="2">
        <v>364</v>
      </c>
      <c r="M32" s="2">
        <v>74</v>
      </c>
      <c r="N32" s="2">
        <v>213</v>
      </c>
      <c r="O32" s="2">
        <v>77</v>
      </c>
      <c r="P32" s="2">
        <v>0</v>
      </c>
      <c r="Q32" s="2">
        <v>0</v>
      </c>
    </row>
    <row r="33" spans="1:17" x14ac:dyDescent="0.3">
      <c r="A33" t="str">
        <f>"141802"</f>
        <v>141802</v>
      </c>
      <c r="B33" t="s">
        <v>48</v>
      </c>
      <c r="C33" s="2">
        <v>23610</v>
      </c>
      <c r="D33" s="2">
        <v>19187</v>
      </c>
      <c r="E33" s="2">
        <v>18452</v>
      </c>
      <c r="F33" s="2">
        <v>735</v>
      </c>
      <c r="G33" s="2">
        <v>720</v>
      </c>
      <c r="H33" s="2">
        <v>622</v>
      </c>
      <c r="I33" s="2">
        <v>0</v>
      </c>
      <c r="J33" s="2">
        <v>98</v>
      </c>
      <c r="K33" s="2">
        <v>15</v>
      </c>
      <c r="L33" s="2">
        <v>502</v>
      </c>
      <c r="M33" s="2">
        <v>92</v>
      </c>
      <c r="N33" s="2">
        <v>312</v>
      </c>
      <c r="O33" s="2">
        <v>98</v>
      </c>
      <c r="P33" s="2">
        <v>0</v>
      </c>
      <c r="Q33" s="2">
        <v>0</v>
      </c>
    </row>
    <row r="34" spans="1:17" x14ac:dyDescent="0.3">
      <c r="A34" t="str">
        <f>"141803"</f>
        <v>141803</v>
      </c>
      <c r="B34" t="s">
        <v>49</v>
      </c>
      <c r="C34" s="2">
        <v>26911</v>
      </c>
      <c r="D34" s="2">
        <v>19325</v>
      </c>
      <c r="E34" s="2">
        <v>18385</v>
      </c>
      <c r="F34" s="2">
        <v>940</v>
      </c>
      <c r="G34" s="2">
        <v>929</v>
      </c>
      <c r="H34" s="2">
        <v>909</v>
      </c>
      <c r="I34" s="2">
        <v>0</v>
      </c>
      <c r="J34" s="2">
        <v>20</v>
      </c>
      <c r="K34" s="2">
        <v>11</v>
      </c>
      <c r="L34" s="2">
        <v>331</v>
      </c>
      <c r="M34" s="2">
        <v>14</v>
      </c>
      <c r="N34" s="2">
        <v>297</v>
      </c>
      <c r="O34" s="2">
        <v>20</v>
      </c>
      <c r="P34" s="2">
        <v>0</v>
      </c>
      <c r="Q34" s="2">
        <v>0</v>
      </c>
    </row>
    <row r="35" spans="1:17" x14ac:dyDescent="0.3">
      <c r="A35" t="str">
        <f>"141804"</f>
        <v>141804</v>
      </c>
      <c r="B35" t="s">
        <v>50</v>
      </c>
      <c r="C35" s="2">
        <v>78514</v>
      </c>
      <c r="D35" s="2">
        <v>59634</v>
      </c>
      <c r="E35" s="2">
        <v>57728</v>
      </c>
      <c r="F35" s="2">
        <v>1906</v>
      </c>
      <c r="G35" s="2">
        <v>1882</v>
      </c>
      <c r="H35" s="2">
        <v>1780</v>
      </c>
      <c r="I35" s="2">
        <v>3</v>
      </c>
      <c r="J35" s="2">
        <v>99</v>
      </c>
      <c r="K35" s="2">
        <v>24</v>
      </c>
      <c r="L35" s="2">
        <v>1173</v>
      </c>
      <c r="M35" s="2">
        <v>76</v>
      </c>
      <c r="N35" s="2">
        <v>998</v>
      </c>
      <c r="O35" s="2">
        <v>99</v>
      </c>
      <c r="P35" s="2">
        <v>0</v>
      </c>
      <c r="Q35" s="2">
        <v>0</v>
      </c>
    </row>
    <row r="36" spans="1:17" x14ac:dyDescent="0.3">
      <c r="A36" t="str">
        <f>"141805"</f>
        <v>141805</v>
      </c>
      <c r="B36" t="s">
        <v>51</v>
      </c>
      <c r="C36" s="2">
        <v>10976</v>
      </c>
      <c r="D36" s="2">
        <v>8557</v>
      </c>
      <c r="E36" s="2">
        <v>8122</v>
      </c>
      <c r="F36" s="2">
        <v>435</v>
      </c>
      <c r="G36" s="2">
        <v>435</v>
      </c>
      <c r="H36" s="2">
        <v>419</v>
      </c>
      <c r="I36" s="2">
        <v>0</v>
      </c>
      <c r="J36" s="2">
        <v>16</v>
      </c>
      <c r="K36" s="2">
        <v>0</v>
      </c>
      <c r="L36" s="2">
        <v>109</v>
      </c>
      <c r="M36" s="2">
        <v>7</v>
      </c>
      <c r="N36" s="2">
        <v>86</v>
      </c>
      <c r="O36" s="2">
        <v>16</v>
      </c>
      <c r="P36" s="2">
        <v>0</v>
      </c>
      <c r="Q36" s="2">
        <v>0</v>
      </c>
    </row>
    <row r="37" spans="1:17" x14ac:dyDescent="0.3">
      <c r="A37" t="str">
        <f>"141806"</f>
        <v>141806</v>
      </c>
      <c r="B37" t="s">
        <v>52</v>
      </c>
      <c r="C37" s="2">
        <v>11255</v>
      </c>
      <c r="D37" s="2">
        <v>8899</v>
      </c>
      <c r="E37" s="2">
        <v>8504</v>
      </c>
      <c r="F37" s="2">
        <v>395</v>
      </c>
      <c r="G37" s="2">
        <v>393</v>
      </c>
      <c r="H37" s="2">
        <v>339</v>
      </c>
      <c r="I37" s="2">
        <v>3</v>
      </c>
      <c r="J37" s="2">
        <v>51</v>
      </c>
      <c r="K37" s="2">
        <v>2</v>
      </c>
      <c r="L37" s="2">
        <v>169</v>
      </c>
      <c r="M37" s="2">
        <v>10</v>
      </c>
      <c r="N37" s="2">
        <v>108</v>
      </c>
      <c r="O37" s="2">
        <v>51</v>
      </c>
      <c r="P37" s="2">
        <v>0</v>
      </c>
      <c r="Q37" s="2">
        <v>0</v>
      </c>
    </row>
    <row r="38" spans="1:17" x14ac:dyDescent="0.3">
      <c r="A38" t="s">
        <v>53</v>
      </c>
      <c r="C38" s="2">
        <v>158193</v>
      </c>
      <c r="D38" s="2">
        <v>124938</v>
      </c>
      <c r="E38" s="2">
        <v>120990</v>
      </c>
      <c r="F38" s="2">
        <v>3948</v>
      </c>
      <c r="G38" s="2">
        <v>3905</v>
      </c>
      <c r="H38" s="2">
        <v>3704</v>
      </c>
      <c r="I38" s="2">
        <v>0</v>
      </c>
      <c r="J38" s="2">
        <v>201</v>
      </c>
      <c r="K38" s="2">
        <v>44</v>
      </c>
      <c r="L38" s="2">
        <v>2532</v>
      </c>
      <c r="M38" s="2">
        <v>209</v>
      </c>
      <c r="N38" s="2">
        <v>2122</v>
      </c>
      <c r="O38" s="2">
        <v>201</v>
      </c>
      <c r="P38" s="2">
        <v>1</v>
      </c>
      <c r="Q38" s="2">
        <v>0</v>
      </c>
    </row>
    <row r="39" spans="1:17" x14ac:dyDescent="0.3">
      <c r="A39" t="str">
        <f>"142101"</f>
        <v>142101</v>
      </c>
      <c r="B39" t="s">
        <v>54</v>
      </c>
      <c r="C39" s="2">
        <v>21717</v>
      </c>
      <c r="D39" s="2">
        <v>17646</v>
      </c>
      <c r="E39" s="2">
        <v>17401</v>
      </c>
      <c r="F39" s="2">
        <v>245</v>
      </c>
      <c r="G39" s="2">
        <v>242</v>
      </c>
      <c r="H39" s="2">
        <v>231</v>
      </c>
      <c r="I39" s="2">
        <v>0</v>
      </c>
      <c r="J39" s="2">
        <v>11</v>
      </c>
      <c r="K39" s="2">
        <v>3</v>
      </c>
      <c r="L39" s="2">
        <v>390</v>
      </c>
      <c r="M39" s="2">
        <v>27</v>
      </c>
      <c r="N39" s="2">
        <v>352</v>
      </c>
      <c r="O39" s="2">
        <v>11</v>
      </c>
      <c r="P39" s="2">
        <v>0</v>
      </c>
      <c r="Q39" s="2">
        <v>0</v>
      </c>
    </row>
    <row r="40" spans="1:17" x14ac:dyDescent="0.3">
      <c r="A40" t="str">
        <f>"142102"</f>
        <v>142102</v>
      </c>
      <c r="B40" t="s">
        <v>55</v>
      </c>
      <c r="C40" s="2">
        <v>57969</v>
      </c>
      <c r="D40" s="2">
        <v>45884</v>
      </c>
      <c r="E40" s="2">
        <v>45176</v>
      </c>
      <c r="F40" s="2">
        <v>708</v>
      </c>
      <c r="G40" s="2">
        <v>703</v>
      </c>
      <c r="H40" s="2">
        <v>641</v>
      </c>
      <c r="I40" s="2">
        <v>0</v>
      </c>
      <c r="J40" s="2">
        <v>62</v>
      </c>
      <c r="K40" s="2">
        <v>5</v>
      </c>
      <c r="L40" s="2">
        <v>951</v>
      </c>
      <c r="M40" s="2">
        <v>82</v>
      </c>
      <c r="N40" s="2">
        <v>807</v>
      </c>
      <c r="O40" s="2">
        <v>62</v>
      </c>
      <c r="P40" s="2">
        <v>0</v>
      </c>
      <c r="Q40" s="2">
        <v>0</v>
      </c>
    </row>
    <row r="41" spans="1:17" x14ac:dyDescent="0.3">
      <c r="A41" t="str">
        <f>"142103"</f>
        <v>142103</v>
      </c>
      <c r="B41" t="s">
        <v>56</v>
      </c>
      <c r="C41" s="2">
        <v>25591</v>
      </c>
      <c r="D41" s="2">
        <v>20080</v>
      </c>
      <c r="E41" s="2">
        <v>19276</v>
      </c>
      <c r="F41" s="2">
        <v>804</v>
      </c>
      <c r="G41" s="2">
        <v>802</v>
      </c>
      <c r="H41" s="2">
        <v>742</v>
      </c>
      <c r="I41" s="2">
        <v>0</v>
      </c>
      <c r="J41" s="2">
        <v>60</v>
      </c>
      <c r="K41" s="2">
        <v>3</v>
      </c>
      <c r="L41" s="2">
        <v>403</v>
      </c>
      <c r="M41" s="2">
        <v>59</v>
      </c>
      <c r="N41" s="2">
        <v>284</v>
      </c>
      <c r="O41" s="2">
        <v>60</v>
      </c>
      <c r="P41" s="2">
        <v>1</v>
      </c>
      <c r="Q41" s="2">
        <v>0</v>
      </c>
    </row>
    <row r="42" spans="1:17" x14ac:dyDescent="0.3">
      <c r="A42" t="str">
        <f>"142104"</f>
        <v>142104</v>
      </c>
      <c r="B42" t="s">
        <v>57</v>
      </c>
      <c r="C42" s="2">
        <v>17727</v>
      </c>
      <c r="D42" s="2">
        <v>13833</v>
      </c>
      <c r="E42" s="2">
        <v>13335</v>
      </c>
      <c r="F42" s="2">
        <v>498</v>
      </c>
      <c r="G42" s="2">
        <v>479</v>
      </c>
      <c r="H42" s="2">
        <v>471</v>
      </c>
      <c r="I42" s="2">
        <v>0</v>
      </c>
      <c r="J42" s="2">
        <v>8</v>
      </c>
      <c r="K42" s="2">
        <v>19</v>
      </c>
      <c r="L42" s="2">
        <v>276</v>
      </c>
      <c r="M42" s="2">
        <v>11</v>
      </c>
      <c r="N42" s="2">
        <v>257</v>
      </c>
      <c r="O42" s="2">
        <v>8</v>
      </c>
      <c r="P42" s="2">
        <v>0</v>
      </c>
      <c r="Q42" s="2">
        <v>0</v>
      </c>
    </row>
    <row r="43" spans="1:17" x14ac:dyDescent="0.3">
      <c r="A43" t="str">
        <f>"142105"</f>
        <v>142105</v>
      </c>
      <c r="B43" t="s">
        <v>58</v>
      </c>
      <c r="C43" s="2">
        <v>14125</v>
      </c>
      <c r="D43" s="2">
        <v>10899</v>
      </c>
      <c r="E43" s="2">
        <v>9789</v>
      </c>
      <c r="F43" s="2">
        <v>1110</v>
      </c>
      <c r="G43" s="2">
        <v>1100</v>
      </c>
      <c r="H43" s="2">
        <v>1060</v>
      </c>
      <c r="I43" s="2">
        <v>0</v>
      </c>
      <c r="J43" s="2">
        <v>40</v>
      </c>
      <c r="K43" s="2">
        <v>10</v>
      </c>
      <c r="L43" s="2">
        <v>165</v>
      </c>
      <c r="M43" s="2">
        <v>10</v>
      </c>
      <c r="N43" s="2">
        <v>115</v>
      </c>
      <c r="O43" s="2">
        <v>40</v>
      </c>
      <c r="P43" s="2">
        <v>0</v>
      </c>
      <c r="Q43" s="2">
        <v>0</v>
      </c>
    </row>
    <row r="44" spans="1:17" x14ac:dyDescent="0.3">
      <c r="A44" t="str">
        <f>"142106"</f>
        <v>142106</v>
      </c>
      <c r="B44" t="s">
        <v>59</v>
      </c>
      <c r="C44" s="2">
        <v>21064</v>
      </c>
      <c r="D44" s="2">
        <v>16596</v>
      </c>
      <c r="E44" s="2">
        <v>16013</v>
      </c>
      <c r="F44" s="2">
        <v>583</v>
      </c>
      <c r="G44" s="2">
        <v>579</v>
      </c>
      <c r="H44" s="2">
        <v>559</v>
      </c>
      <c r="I44" s="2">
        <v>0</v>
      </c>
      <c r="J44" s="2">
        <v>20</v>
      </c>
      <c r="K44" s="2">
        <v>4</v>
      </c>
      <c r="L44" s="2">
        <v>347</v>
      </c>
      <c r="M44" s="2">
        <v>20</v>
      </c>
      <c r="N44" s="2">
        <v>307</v>
      </c>
      <c r="O44" s="2">
        <v>20</v>
      </c>
      <c r="P44" s="2">
        <v>0</v>
      </c>
      <c r="Q44" s="2">
        <v>0</v>
      </c>
    </row>
    <row r="45" spans="1:17" x14ac:dyDescent="0.3">
      <c r="A45" t="s">
        <v>60</v>
      </c>
      <c r="C45" s="2">
        <v>114624</v>
      </c>
      <c r="D45" s="2">
        <v>89996</v>
      </c>
      <c r="E45" s="2">
        <v>86432</v>
      </c>
      <c r="F45" s="2">
        <v>3564</v>
      </c>
      <c r="G45" s="2">
        <v>3540</v>
      </c>
      <c r="H45" s="2">
        <v>3319</v>
      </c>
      <c r="I45" s="2">
        <v>1</v>
      </c>
      <c r="J45" s="2">
        <v>220</v>
      </c>
      <c r="K45" s="2">
        <v>24</v>
      </c>
      <c r="L45" s="2">
        <v>1689</v>
      </c>
      <c r="M45" s="2">
        <v>198</v>
      </c>
      <c r="N45" s="2">
        <v>1271</v>
      </c>
      <c r="O45" s="2">
        <v>220</v>
      </c>
      <c r="P45" s="2">
        <v>0</v>
      </c>
      <c r="Q45" s="2">
        <v>0</v>
      </c>
    </row>
    <row r="46" spans="1:17" x14ac:dyDescent="0.3">
      <c r="A46" t="str">
        <f>"143201"</f>
        <v>143201</v>
      </c>
      <c r="B46" t="s">
        <v>61</v>
      </c>
      <c r="C46" s="2">
        <v>20916</v>
      </c>
      <c r="D46" s="2">
        <v>16624</v>
      </c>
      <c r="E46" s="2">
        <v>16274</v>
      </c>
      <c r="F46" s="2">
        <v>350</v>
      </c>
      <c r="G46" s="2">
        <v>350</v>
      </c>
      <c r="H46" s="2">
        <v>298</v>
      </c>
      <c r="I46" s="2">
        <v>0</v>
      </c>
      <c r="J46" s="2">
        <v>52</v>
      </c>
      <c r="K46" s="2">
        <v>0</v>
      </c>
      <c r="L46" s="2">
        <v>311</v>
      </c>
      <c r="M46" s="2">
        <v>65</v>
      </c>
      <c r="N46" s="2">
        <v>194</v>
      </c>
      <c r="O46" s="2">
        <v>52</v>
      </c>
      <c r="P46" s="2">
        <v>0</v>
      </c>
      <c r="Q46" s="2">
        <v>0</v>
      </c>
    </row>
    <row r="47" spans="1:17" x14ac:dyDescent="0.3">
      <c r="A47" t="str">
        <f>"143202"</f>
        <v>143202</v>
      </c>
      <c r="B47" t="s">
        <v>62</v>
      </c>
      <c r="C47" s="2">
        <v>10297</v>
      </c>
      <c r="D47" s="2">
        <v>8277</v>
      </c>
      <c r="E47" s="2">
        <v>7863</v>
      </c>
      <c r="F47" s="2">
        <v>414</v>
      </c>
      <c r="G47" s="2">
        <v>407</v>
      </c>
      <c r="H47" s="2">
        <v>395</v>
      </c>
      <c r="I47" s="2">
        <v>0</v>
      </c>
      <c r="J47" s="2">
        <v>12</v>
      </c>
      <c r="K47" s="2">
        <v>7</v>
      </c>
      <c r="L47" s="2">
        <v>169</v>
      </c>
      <c r="M47" s="2">
        <v>17</v>
      </c>
      <c r="N47" s="2">
        <v>140</v>
      </c>
      <c r="O47" s="2">
        <v>12</v>
      </c>
      <c r="P47" s="2">
        <v>0</v>
      </c>
      <c r="Q47" s="2">
        <v>0</v>
      </c>
    </row>
    <row r="48" spans="1:17" x14ac:dyDescent="0.3">
      <c r="A48" t="str">
        <f>"143203"</f>
        <v>143203</v>
      </c>
      <c r="B48" t="s">
        <v>63</v>
      </c>
      <c r="C48" s="2">
        <v>4363</v>
      </c>
      <c r="D48" s="2">
        <v>3588</v>
      </c>
      <c r="E48" s="2">
        <v>3403</v>
      </c>
      <c r="F48" s="2">
        <v>185</v>
      </c>
      <c r="G48" s="2">
        <v>183</v>
      </c>
      <c r="H48" s="2">
        <v>174</v>
      </c>
      <c r="I48" s="2">
        <v>0</v>
      </c>
      <c r="J48" s="2">
        <v>9</v>
      </c>
      <c r="K48" s="2">
        <v>2</v>
      </c>
      <c r="L48" s="2">
        <v>48</v>
      </c>
      <c r="M48" s="2">
        <v>1</v>
      </c>
      <c r="N48" s="2">
        <v>38</v>
      </c>
      <c r="O48" s="2">
        <v>9</v>
      </c>
      <c r="P48" s="2">
        <v>0</v>
      </c>
      <c r="Q48" s="2">
        <v>0</v>
      </c>
    </row>
    <row r="49" spans="1:17" x14ac:dyDescent="0.3">
      <c r="A49" t="str">
        <f>"143204"</f>
        <v>143204</v>
      </c>
      <c r="B49" t="s">
        <v>64</v>
      </c>
      <c r="C49" s="2">
        <v>9796</v>
      </c>
      <c r="D49" s="2">
        <v>7830</v>
      </c>
      <c r="E49" s="2">
        <v>7504</v>
      </c>
      <c r="F49" s="2">
        <v>326</v>
      </c>
      <c r="G49" s="2">
        <v>326</v>
      </c>
      <c r="H49" s="2">
        <v>302</v>
      </c>
      <c r="I49" s="2">
        <v>0</v>
      </c>
      <c r="J49" s="2">
        <v>24</v>
      </c>
      <c r="K49" s="2">
        <v>0</v>
      </c>
      <c r="L49" s="2">
        <v>148</v>
      </c>
      <c r="M49" s="2">
        <v>7</v>
      </c>
      <c r="N49" s="2">
        <v>117</v>
      </c>
      <c r="O49" s="2">
        <v>24</v>
      </c>
      <c r="P49" s="2">
        <v>0</v>
      </c>
      <c r="Q49" s="2">
        <v>0</v>
      </c>
    </row>
    <row r="50" spans="1:17" x14ac:dyDescent="0.3">
      <c r="A50" t="str">
        <f>"143205"</f>
        <v>143205</v>
      </c>
      <c r="B50" t="s">
        <v>65</v>
      </c>
      <c r="C50" s="2">
        <v>26246</v>
      </c>
      <c r="D50" s="2">
        <v>20512</v>
      </c>
      <c r="E50" s="2">
        <v>19360</v>
      </c>
      <c r="F50" s="2">
        <v>1152</v>
      </c>
      <c r="G50" s="2">
        <v>1142</v>
      </c>
      <c r="H50" s="2">
        <v>1066</v>
      </c>
      <c r="I50" s="2">
        <v>0</v>
      </c>
      <c r="J50" s="2">
        <v>76</v>
      </c>
      <c r="K50" s="2">
        <v>10</v>
      </c>
      <c r="L50" s="2">
        <v>513</v>
      </c>
      <c r="M50" s="2">
        <v>65</v>
      </c>
      <c r="N50" s="2">
        <v>372</v>
      </c>
      <c r="O50" s="2">
        <v>76</v>
      </c>
      <c r="P50" s="2">
        <v>0</v>
      </c>
      <c r="Q50" s="2">
        <v>0</v>
      </c>
    </row>
    <row r="51" spans="1:17" x14ac:dyDescent="0.3">
      <c r="A51" t="str">
        <f>"143206"</f>
        <v>143206</v>
      </c>
      <c r="B51" t="s">
        <v>66</v>
      </c>
      <c r="C51" s="2">
        <v>24390</v>
      </c>
      <c r="D51" s="2">
        <v>18736</v>
      </c>
      <c r="E51" s="2">
        <v>18304</v>
      </c>
      <c r="F51" s="2">
        <v>432</v>
      </c>
      <c r="G51" s="2">
        <v>429</v>
      </c>
      <c r="H51" s="2">
        <v>407</v>
      </c>
      <c r="I51" s="2">
        <v>0</v>
      </c>
      <c r="J51" s="2">
        <v>22</v>
      </c>
      <c r="K51" s="2">
        <v>3</v>
      </c>
      <c r="L51" s="2">
        <v>280</v>
      </c>
      <c r="M51" s="2">
        <v>18</v>
      </c>
      <c r="N51" s="2">
        <v>240</v>
      </c>
      <c r="O51" s="2">
        <v>22</v>
      </c>
      <c r="P51" s="2">
        <v>0</v>
      </c>
      <c r="Q51" s="2">
        <v>0</v>
      </c>
    </row>
    <row r="52" spans="1:17" x14ac:dyDescent="0.3">
      <c r="A52" t="str">
        <f>"143207"</f>
        <v>143207</v>
      </c>
      <c r="B52" t="s">
        <v>67</v>
      </c>
      <c r="C52" s="2">
        <v>18616</v>
      </c>
      <c r="D52" s="2">
        <v>14429</v>
      </c>
      <c r="E52" s="2">
        <v>13724</v>
      </c>
      <c r="F52" s="2">
        <v>705</v>
      </c>
      <c r="G52" s="2">
        <v>703</v>
      </c>
      <c r="H52" s="2">
        <v>677</v>
      </c>
      <c r="I52" s="2">
        <v>1</v>
      </c>
      <c r="J52" s="2">
        <v>25</v>
      </c>
      <c r="K52" s="2">
        <v>2</v>
      </c>
      <c r="L52" s="2">
        <v>220</v>
      </c>
      <c r="M52" s="2">
        <v>25</v>
      </c>
      <c r="N52" s="2">
        <v>170</v>
      </c>
      <c r="O52" s="2">
        <v>25</v>
      </c>
      <c r="P52" s="2">
        <v>0</v>
      </c>
      <c r="Q52" s="2">
        <v>0</v>
      </c>
    </row>
    <row r="53" spans="1:17" x14ac:dyDescent="0.3">
      <c r="A53" t="s">
        <v>68</v>
      </c>
      <c r="C53" s="2">
        <v>239693</v>
      </c>
      <c r="D53" s="2">
        <v>184085</v>
      </c>
      <c r="E53" s="2">
        <v>180039</v>
      </c>
      <c r="F53" s="2">
        <v>4046</v>
      </c>
      <c r="G53" s="2">
        <v>4034</v>
      </c>
      <c r="H53" s="2">
        <v>3633</v>
      </c>
      <c r="I53" s="2">
        <v>45</v>
      </c>
      <c r="J53" s="2">
        <v>356</v>
      </c>
      <c r="K53" s="2">
        <v>13</v>
      </c>
      <c r="L53" s="2">
        <v>2587</v>
      </c>
      <c r="M53" s="2">
        <v>214</v>
      </c>
      <c r="N53" s="2">
        <v>2017</v>
      </c>
      <c r="O53" s="2">
        <v>356</v>
      </c>
      <c r="P53" s="2">
        <v>1</v>
      </c>
      <c r="Q53" s="2">
        <v>0</v>
      </c>
    </row>
    <row r="54" spans="1:17" x14ac:dyDescent="0.3">
      <c r="A54" t="str">
        <f>"143401"</f>
        <v>143401</v>
      </c>
      <c r="B54" t="s">
        <v>69</v>
      </c>
      <c r="C54" s="2">
        <v>23617</v>
      </c>
      <c r="D54" s="2">
        <v>17869</v>
      </c>
      <c r="E54" s="2">
        <v>17479</v>
      </c>
      <c r="F54" s="2">
        <v>390</v>
      </c>
      <c r="G54" s="2">
        <v>387</v>
      </c>
      <c r="H54" s="2">
        <v>359</v>
      </c>
      <c r="I54" s="2">
        <v>13</v>
      </c>
      <c r="J54" s="2">
        <v>15</v>
      </c>
      <c r="K54" s="2">
        <v>3</v>
      </c>
      <c r="L54" s="2">
        <v>214</v>
      </c>
      <c r="M54" s="2">
        <v>19</v>
      </c>
      <c r="N54" s="2">
        <v>180</v>
      </c>
      <c r="O54" s="2">
        <v>15</v>
      </c>
      <c r="P54" s="2">
        <v>0</v>
      </c>
      <c r="Q54" s="2">
        <v>0</v>
      </c>
    </row>
    <row r="55" spans="1:17" x14ac:dyDescent="0.3">
      <c r="A55" t="str">
        <f>"143402"</f>
        <v>143402</v>
      </c>
      <c r="B55" t="s">
        <v>70</v>
      </c>
      <c r="C55" s="2">
        <v>33509</v>
      </c>
      <c r="D55" s="2">
        <v>24848</v>
      </c>
      <c r="E55" s="2">
        <v>24236</v>
      </c>
      <c r="F55" s="2">
        <v>612</v>
      </c>
      <c r="G55" s="2">
        <v>611</v>
      </c>
      <c r="H55" s="2">
        <v>589</v>
      </c>
      <c r="I55" s="2">
        <v>0</v>
      </c>
      <c r="J55" s="2">
        <v>22</v>
      </c>
      <c r="K55" s="2">
        <v>1</v>
      </c>
      <c r="L55" s="2">
        <v>314</v>
      </c>
      <c r="M55" s="2">
        <v>19</v>
      </c>
      <c r="N55" s="2">
        <v>273</v>
      </c>
      <c r="O55" s="2">
        <v>22</v>
      </c>
      <c r="P55" s="2">
        <v>0</v>
      </c>
      <c r="Q55" s="2">
        <v>0</v>
      </c>
    </row>
    <row r="56" spans="1:17" x14ac:dyDescent="0.3">
      <c r="A56" t="str">
        <f>"143403"</f>
        <v>143403</v>
      </c>
      <c r="B56" t="s">
        <v>71</v>
      </c>
      <c r="C56" s="2">
        <v>35027</v>
      </c>
      <c r="D56" s="2">
        <v>25660</v>
      </c>
      <c r="E56" s="2">
        <v>24965</v>
      </c>
      <c r="F56" s="2">
        <v>695</v>
      </c>
      <c r="G56" s="2">
        <v>692</v>
      </c>
      <c r="H56" s="2">
        <v>667</v>
      </c>
      <c r="I56" s="2">
        <v>0</v>
      </c>
      <c r="J56" s="2">
        <v>25</v>
      </c>
      <c r="K56" s="2">
        <v>3</v>
      </c>
      <c r="L56" s="2">
        <v>405</v>
      </c>
      <c r="M56" s="2">
        <v>15</v>
      </c>
      <c r="N56" s="2">
        <v>365</v>
      </c>
      <c r="O56" s="2">
        <v>25</v>
      </c>
      <c r="P56" s="2">
        <v>0</v>
      </c>
      <c r="Q56" s="2">
        <v>0</v>
      </c>
    </row>
    <row r="57" spans="1:17" x14ac:dyDescent="0.3">
      <c r="A57" t="str">
        <f>"143404"</f>
        <v>143404</v>
      </c>
      <c r="B57" t="s">
        <v>72</v>
      </c>
      <c r="C57" s="2">
        <v>16952</v>
      </c>
      <c r="D57" s="2">
        <v>13604</v>
      </c>
      <c r="E57" s="2">
        <v>13290</v>
      </c>
      <c r="F57" s="2">
        <v>314</v>
      </c>
      <c r="G57" s="2">
        <v>313</v>
      </c>
      <c r="H57" s="2">
        <v>265</v>
      </c>
      <c r="I57" s="2">
        <v>0</v>
      </c>
      <c r="J57" s="2">
        <v>48</v>
      </c>
      <c r="K57" s="2">
        <v>1</v>
      </c>
      <c r="L57" s="2">
        <v>271</v>
      </c>
      <c r="M57" s="2">
        <v>16</v>
      </c>
      <c r="N57" s="2">
        <v>207</v>
      </c>
      <c r="O57" s="2">
        <v>48</v>
      </c>
      <c r="P57" s="2">
        <v>0</v>
      </c>
      <c r="Q57" s="2">
        <v>0</v>
      </c>
    </row>
    <row r="58" spans="1:17" x14ac:dyDescent="0.3">
      <c r="A58" t="str">
        <f>"143405"</f>
        <v>143405</v>
      </c>
      <c r="B58" t="s">
        <v>73</v>
      </c>
      <c r="C58" s="2">
        <v>8028</v>
      </c>
      <c r="D58" s="2">
        <v>6194</v>
      </c>
      <c r="E58" s="2">
        <v>6058</v>
      </c>
      <c r="F58" s="2">
        <v>136</v>
      </c>
      <c r="G58" s="2">
        <v>135</v>
      </c>
      <c r="H58" s="2">
        <v>108</v>
      </c>
      <c r="I58" s="2">
        <v>23</v>
      </c>
      <c r="J58" s="2">
        <v>4</v>
      </c>
      <c r="K58" s="2">
        <v>1</v>
      </c>
      <c r="L58" s="2">
        <v>63</v>
      </c>
      <c r="M58" s="2">
        <v>16</v>
      </c>
      <c r="N58" s="2">
        <v>43</v>
      </c>
      <c r="O58" s="2">
        <v>4</v>
      </c>
      <c r="P58" s="2">
        <v>0</v>
      </c>
      <c r="Q58" s="2">
        <v>0</v>
      </c>
    </row>
    <row r="59" spans="1:17" x14ac:dyDescent="0.3">
      <c r="A59" t="str">
        <f>"143406"</f>
        <v>143406</v>
      </c>
      <c r="B59" t="s">
        <v>74</v>
      </c>
      <c r="C59" s="2">
        <v>7520</v>
      </c>
      <c r="D59" s="2">
        <v>6059</v>
      </c>
      <c r="E59" s="2">
        <v>5850</v>
      </c>
      <c r="F59" s="2">
        <v>209</v>
      </c>
      <c r="G59" s="2">
        <v>209</v>
      </c>
      <c r="H59" s="2">
        <v>187</v>
      </c>
      <c r="I59" s="2">
        <v>0</v>
      </c>
      <c r="J59" s="2">
        <v>22</v>
      </c>
      <c r="K59" s="2">
        <v>0</v>
      </c>
      <c r="L59" s="2">
        <v>97</v>
      </c>
      <c r="M59" s="2">
        <v>6</v>
      </c>
      <c r="N59" s="2">
        <v>69</v>
      </c>
      <c r="O59" s="2">
        <v>22</v>
      </c>
      <c r="P59" s="2">
        <v>0</v>
      </c>
      <c r="Q59" s="2">
        <v>0</v>
      </c>
    </row>
    <row r="60" spans="1:17" x14ac:dyDescent="0.3">
      <c r="A60" t="str">
        <f>"143407"</f>
        <v>143407</v>
      </c>
      <c r="B60" t="s">
        <v>75</v>
      </c>
      <c r="C60" s="2">
        <v>9896</v>
      </c>
      <c r="D60" s="2">
        <v>7637</v>
      </c>
      <c r="E60" s="2">
        <v>7451</v>
      </c>
      <c r="F60" s="2">
        <v>186</v>
      </c>
      <c r="G60" s="2">
        <v>185</v>
      </c>
      <c r="H60" s="2">
        <v>183</v>
      </c>
      <c r="I60" s="2">
        <v>0</v>
      </c>
      <c r="J60" s="2">
        <v>2</v>
      </c>
      <c r="K60" s="2">
        <v>1</v>
      </c>
      <c r="L60" s="2">
        <v>76</v>
      </c>
      <c r="M60" s="2">
        <v>16</v>
      </c>
      <c r="N60" s="2">
        <v>58</v>
      </c>
      <c r="O60" s="2">
        <v>2</v>
      </c>
      <c r="P60" s="2">
        <v>0</v>
      </c>
      <c r="Q60" s="2">
        <v>0</v>
      </c>
    </row>
    <row r="61" spans="1:17" x14ac:dyDescent="0.3">
      <c r="A61" t="str">
        <f>"143408"</f>
        <v>143408</v>
      </c>
      <c r="B61" t="s">
        <v>76</v>
      </c>
      <c r="C61" s="2">
        <v>6269</v>
      </c>
      <c r="D61" s="2">
        <v>4880</v>
      </c>
      <c r="E61" s="2">
        <v>4761</v>
      </c>
      <c r="F61" s="2">
        <v>119</v>
      </c>
      <c r="G61" s="2">
        <v>119</v>
      </c>
      <c r="H61" s="2">
        <v>113</v>
      </c>
      <c r="I61" s="2">
        <v>0</v>
      </c>
      <c r="J61" s="2">
        <v>6</v>
      </c>
      <c r="K61" s="2">
        <v>0</v>
      </c>
      <c r="L61" s="2">
        <v>50</v>
      </c>
      <c r="M61" s="2">
        <v>5</v>
      </c>
      <c r="N61" s="2">
        <v>39</v>
      </c>
      <c r="O61" s="2">
        <v>6</v>
      </c>
      <c r="P61" s="2">
        <v>0</v>
      </c>
      <c r="Q61" s="2">
        <v>0</v>
      </c>
    </row>
    <row r="62" spans="1:17" x14ac:dyDescent="0.3">
      <c r="A62" t="str">
        <f>"143409"</f>
        <v>143409</v>
      </c>
      <c r="B62" t="s">
        <v>77</v>
      </c>
      <c r="C62" s="2">
        <v>26642</v>
      </c>
      <c r="D62" s="2">
        <v>19958</v>
      </c>
      <c r="E62" s="2">
        <v>19345</v>
      </c>
      <c r="F62" s="2">
        <v>613</v>
      </c>
      <c r="G62" s="2">
        <v>613</v>
      </c>
      <c r="H62" s="2">
        <v>570</v>
      </c>
      <c r="I62" s="2">
        <v>0</v>
      </c>
      <c r="J62" s="2">
        <v>43</v>
      </c>
      <c r="K62" s="2">
        <v>1</v>
      </c>
      <c r="L62" s="2">
        <v>226</v>
      </c>
      <c r="M62" s="2">
        <v>28</v>
      </c>
      <c r="N62" s="2">
        <v>155</v>
      </c>
      <c r="O62" s="2">
        <v>43</v>
      </c>
      <c r="P62" s="2">
        <v>1</v>
      </c>
      <c r="Q62" s="2">
        <v>0</v>
      </c>
    </row>
    <row r="63" spans="1:17" x14ac:dyDescent="0.3">
      <c r="A63" t="str">
        <f>"143410"</f>
        <v>143410</v>
      </c>
      <c r="B63" t="s">
        <v>78</v>
      </c>
      <c r="C63" s="2">
        <v>2815</v>
      </c>
      <c r="D63" s="2">
        <v>2303</v>
      </c>
      <c r="E63" s="2">
        <v>2196</v>
      </c>
      <c r="F63" s="2">
        <v>107</v>
      </c>
      <c r="G63" s="2">
        <v>107</v>
      </c>
      <c r="H63" s="2">
        <v>100</v>
      </c>
      <c r="I63" s="2">
        <v>0</v>
      </c>
      <c r="J63" s="2">
        <v>7</v>
      </c>
      <c r="K63" s="2">
        <v>0</v>
      </c>
      <c r="L63" s="2">
        <v>41</v>
      </c>
      <c r="M63" s="2">
        <v>6</v>
      </c>
      <c r="N63" s="2">
        <v>28</v>
      </c>
      <c r="O63" s="2">
        <v>7</v>
      </c>
      <c r="P63" s="2">
        <v>0</v>
      </c>
      <c r="Q63" s="2">
        <v>0</v>
      </c>
    </row>
    <row r="64" spans="1:17" x14ac:dyDescent="0.3">
      <c r="A64" t="str">
        <f>"143411"</f>
        <v>143411</v>
      </c>
      <c r="B64" t="s">
        <v>79</v>
      </c>
      <c r="C64" s="2">
        <v>19899</v>
      </c>
      <c r="D64" s="2">
        <v>15619</v>
      </c>
      <c r="E64" s="2">
        <v>15408</v>
      </c>
      <c r="F64" s="2">
        <v>211</v>
      </c>
      <c r="G64" s="2">
        <v>211</v>
      </c>
      <c r="H64" s="2">
        <v>150</v>
      </c>
      <c r="I64" s="2">
        <v>9</v>
      </c>
      <c r="J64" s="2">
        <v>52</v>
      </c>
      <c r="K64" s="2">
        <v>0</v>
      </c>
      <c r="L64" s="2">
        <v>179</v>
      </c>
      <c r="M64" s="2">
        <v>19</v>
      </c>
      <c r="N64" s="2">
        <v>108</v>
      </c>
      <c r="O64" s="2">
        <v>52</v>
      </c>
      <c r="P64" s="2">
        <v>0</v>
      </c>
      <c r="Q64" s="2">
        <v>0</v>
      </c>
    </row>
    <row r="65" spans="1:17" x14ac:dyDescent="0.3">
      <c r="A65" t="str">
        <f>"143412"</f>
        <v>143412</v>
      </c>
      <c r="B65" t="s">
        <v>80</v>
      </c>
      <c r="C65" s="2">
        <v>49519</v>
      </c>
      <c r="D65" s="2">
        <v>39454</v>
      </c>
      <c r="E65" s="2">
        <v>39000</v>
      </c>
      <c r="F65" s="2">
        <v>454</v>
      </c>
      <c r="G65" s="2">
        <v>452</v>
      </c>
      <c r="H65" s="2">
        <v>342</v>
      </c>
      <c r="I65" s="2">
        <v>0</v>
      </c>
      <c r="J65" s="2">
        <v>110</v>
      </c>
      <c r="K65" s="2">
        <v>2</v>
      </c>
      <c r="L65" s="2">
        <v>651</v>
      </c>
      <c r="M65" s="2">
        <v>49</v>
      </c>
      <c r="N65" s="2">
        <v>492</v>
      </c>
      <c r="O65" s="2">
        <v>110</v>
      </c>
      <c r="P65" s="2">
        <v>0</v>
      </c>
      <c r="Q65" s="2">
        <v>0</v>
      </c>
    </row>
    <row r="66" spans="1:17" x14ac:dyDescent="0.3">
      <c r="A66" t="s">
        <v>81</v>
      </c>
      <c r="C66" s="2">
        <v>1672203</v>
      </c>
      <c r="D66" s="2">
        <v>1346494</v>
      </c>
      <c r="E66" s="2">
        <v>1293418</v>
      </c>
      <c r="F66" s="2">
        <v>53076</v>
      </c>
      <c r="G66" s="2">
        <v>52360</v>
      </c>
      <c r="H66" s="2">
        <v>50101</v>
      </c>
      <c r="I66" s="2">
        <v>26</v>
      </c>
      <c r="J66" s="2">
        <v>2233</v>
      </c>
      <c r="K66" s="2">
        <v>717</v>
      </c>
      <c r="L66" s="2">
        <v>32657</v>
      </c>
      <c r="M66" s="2">
        <v>2219</v>
      </c>
      <c r="N66" s="2">
        <v>28205</v>
      </c>
      <c r="O66" s="2">
        <v>2233</v>
      </c>
      <c r="P66" s="2">
        <v>1</v>
      </c>
      <c r="Q66" s="2">
        <v>0</v>
      </c>
    </row>
    <row r="67" spans="1:17" x14ac:dyDescent="0.3">
      <c r="A67" t="str">
        <f>"146502"</f>
        <v>146502</v>
      </c>
      <c r="B67" t="s">
        <v>82</v>
      </c>
      <c r="C67" s="2">
        <v>118955</v>
      </c>
      <c r="D67" s="2">
        <v>93841</v>
      </c>
      <c r="E67" s="2">
        <v>90857</v>
      </c>
      <c r="F67" s="2">
        <v>2984</v>
      </c>
      <c r="G67" s="2">
        <v>2963</v>
      </c>
      <c r="H67" s="2">
        <v>2838</v>
      </c>
      <c r="I67" s="2">
        <v>3</v>
      </c>
      <c r="J67" s="2">
        <v>122</v>
      </c>
      <c r="K67" s="2">
        <v>21</v>
      </c>
      <c r="L67" s="2">
        <v>2185</v>
      </c>
      <c r="M67" s="2">
        <v>109</v>
      </c>
      <c r="N67" s="2">
        <v>1954</v>
      </c>
      <c r="O67" s="2">
        <v>122</v>
      </c>
      <c r="P67" s="2">
        <v>0</v>
      </c>
      <c r="Q67" s="2">
        <v>0</v>
      </c>
    </row>
    <row r="68" spans="1:17" x14ac:dyDescent="0.3">
      <c r="A68" t="str">
        <f>"146503"</f>
        <v>146503</v>
      </c>
      <c r="B68" t="s">
        <v>83</v>
      </c>
      <c r="C68" s="2">
        <v>120164</v>
      </c>
      <c r="D68" s="2">
        <v>87028</v>
      </c>
      <c r="E68" s="2">
        <v>84446</v>
      </c>
      <c r="F68" s="2">
        <v>2582</v>
      </c>
      <c r="G68" s="2">
        <v>2564</v>
      </c>
      <c r="H68" s="2">
        <v>2462</v>
      </c>
      <c r="I68" s="2">
        <v>0</v>
      </c>
      <c r="J68" s="2">
        <v>102</v>
      </c>
      <c r="K68" s="2">
        <v>18</v>
      </c>
      <c r="L68" s="2">
        <v>1535</v>
      </c>
      <c r="M68" s="2">
        <v>66</v>
      </c>
      <c r="N68" s="2">
        <v>1367</v>
      </c>
      <c r="O68" s="2">
        <v>102</v>
      </c>
      <c r="P68" s="2">
        <v>0</v>
      </c>
      <c r="Q68" s="2">
        <v>0</v>
      </c>
    </row>
    <row r="69" spans="1:17" x14ac:dyDescent="0.3">
      <c r="A69" t="str">
        <f>"146504"</f>
        <v>146504</v>
      </c>
      <c r="B69" t="s">
        <v>84</v>
      </c>
      <c r="C69" s="2">
        <v>124285</v>
      </c>
      <c r="D69" s="2">
        <v>102708</v>
      </c>
      <c r="E69" s="2">
        <v>99021</v>
      </c>
      <c r="F69" s="2">
        <v>3687</v>
      </c>
      <c r="G69" s="2">
        <v>3634</v>
      </c>
      <c r="H69" s="2">
        <v>3441</v>
      </c>
      <c r="I69" s="2">
        <v>1</v>
      </c>
      <c r="J69" s="2">
        <v>192</v>
      </c>
      <c r="K69" s="2">
        <v>53</v>
      </c>
      <c r="L69" s="2">
        <v>2730</v>
      </c>
      <c r="M69" s="2">
        <v>231</v>
      </c>
      <c r="N69" s="2">
        <v>2307</v>
      </c>
      <c r="O69" s="2">
        <v>192</v>
      </c>
      <c r="P69" s="2">
        <v>0</v>
      </c>
      <c r="Q69" s="2">
        <v>0</v>
      </c>
    </row>
    <row r="70" spans="1:17" x14ac:dyDescent="0.3">
      <c r="A70" t="str">
        <f>"146505"</f>
        <v>146505</v>
      </c>
      <c r="B70" t="s">
        <v>85</v>
      </c>
      <c r="C70" s="2">
        <v>203893</v>
      </c>
      <c r="D70" s="2">
        <v>168394</v>
      </c>
      <c r="E70" s="2">
        <v>161003</v>
      </c>
      <c r="F70" s="2">
        <v>7391</v>
      </c>
      <c r="G70" s="2">
        <v>7247</v>
      </c>
      <c r="H70" s="2">
        <v>6999</v>
      </c>
      <c r="I70" s="2">
        <v>0</v>
      </c>
      <c r="J70" s="2">
        <v>248</v>
      </c>
      <c r="K70" s="2">
        <v>144</v>
      </c>
      <c r="L70" s="2">
        <v>4388</v>
      </c>
      <c r="M70" s="2">
        <v>262</v>
      </c>
      <c r="N70" s="2">
        <v>3878</v>
      </c>
      <c r="O70" s="2">
        <v>248</v>
      </c>
      <c r="P70" s="2">
        <v>0</v>
      </c>
      <c r="Q70" s="2">
        <v>0</v>
      </c>
    </row>
    <row r="71" spans="1:17" x14ac:dyDescent="0.3">
      <c r="A71" t="str">
        <f>"146506"</f>
        <v>146506</v>
      </c>
      <c r="B71" t="s">
        <v>86</v>
      </c>
      <c r="C71" s="2">
        <v>75038</v>
      </c>
      <c r="D71" s="2">
        <v>62115</v>
      </c>
      <c r="E71" s="2">
        <v>59301</v>
      </c>
      <c r="F71" s="2">
        <v>2814</v>
      </c>
      <c r="G71" s="2">
        <v>2779</v>
      </c>
      <c r="H71" s="2">
        <v>2708</v>
      </c>
      <c r="I71" s="2">
        <v>0</v>
      </c>
      <c r="J71" s="2">
        <v>71</v>
      </c>
      <c r="K71" s="2">
        <v>35</v>
      </c>
      <c r="L71" s="2">
        <v>1793</v>
      </c>
      <c r="M71" s="2">
        <v>110</v>
      </c>
      <c r="N71" s="2">
        <v>1612</v>
      </c>
      <c r="O71" s="2">
        <v>71</v>
      </c>
      <c r="P71" s="2">
        <v>0</v>
      </c>
      <c r="Q71" s="2">
        <v>0</v>
      </c>
    </row>
    <row r="72" spans="1:17" x14ac:dyDescent="0.3">
      <c r="A72" t="str">
        <f>"146507"</f>
        <v>146507</v>
      </c>
      <c r="B72" t="s">
        <v>87</v>
      </c>
      <c r="C72" s="2">
        <v>169918</v>
      </c>
      <c r="D72" s="2">
        <v>139682</v>
      </c>
      <c r="E72" s="2">
        <v>136055</v>
      </c>
      <c r="F72" s="2">
        <v>3627</v>
      </c>
      <c r="G72" s="2">
        <v>3562</v>
      </c>
      <c r="H72" s="2">
        <v>3393</v>
      </c>
      <c r="I72" s="2">
        <v>3</v>
      </c>
      <c r="J72" s="2">
        <v>166</v>
      </c>
      <c r="K72" s="2">
        <v>65</v>
      </c>
      <c r="L72" s="2">
        <v>3195</v>
      </c>
      <c r="M72" s="2">
        <v>208</v>
      </c>
      <c r="N72" s="2">
        <v>2821</v>
      </c>
      <c r="O72" s="2">
        <v>166</v>
      </c>
      <c r="P72" s="2">
        <v>0</v>
      </c>
      <c r="Q72" s="2">
        <v>0</v>
      </c>
    </row>
    <row r="73" spans="1:17" x14ac:dyDescent="0.3">
      <c r="A73" t="str">
        <f>"146508"</f>
        <v>146508</v>
      </c>
      <c r="B73" t="s">
        <v>88</v>
      </c>
      <c r="C73" s="2">
        <v>57418</v>
      </c>
      <c r="D73" s="2">
        <v>48049</v>
      </c>
      <c r="E73" s="2">
        <v>46087</v>
      </c>
      <c r="F73" s="2">
        <v>1962</v>
      </c>
      <c r="G73" s="2">
        <v>1933</v>
      </c>
      <c r="H73" s="2">
        <v>1837</v>
      </c>
      <c r="I73" s="2">
        <v>6</v>
      </c>
      <c r="J73" s="2">
        <v>90</v>
      </c>
      <c r="K73" s="2">
        <v>29</v>
      </c>
      <c r="L73" s="2">
        <v>1256</v>
      </c>
      <c r="M73" s="2">
        <v>90</v>
      </c>
      <c r="N73" s="2">
        <v>1076</v>
      </c>
      <c r="O73" s="2">
        <v>90</v>
      </c>
      <c r="P73" s="2">
        <v>0</v>
      </c>
      <c r="Q73" s="2">
        <v>0</v>
      </c>
    </row>
    <row r="74" spans="1:17" x14ac:dyDescent="0.3">
      <c r="A74" t="str">
        <f>"146509"</f>
        <v>146509</v>
      </c>
      <c r="B74" t="s">
        <v>89</v>
      </c>
      <c r="C74" s="2">
        <v>22728</v>
      </c>
      <c r="D74" s="2">
        <v>18091</v>
      </c>
      <c r="E74" s="2">
        <v>17588</v>
      </c>
      <c r="F74" s="2">
        <v>503</v>
      </c>
      <c r="G74" s="2">
        <v>502</v>
      </c>
      <c r="H74" s="2">
        <v>474</v>
      </c>
      <c r="I74" s="2">
        <v>0</v>
      </c>
      <c r="J74" s="2">
        <v>28</v>
      </c>
      <c r="K74" s="2">
        <v>1</v>
      </c>
      <c r="L74" s="2">
        <v>377</v>
      </c>
      <c r="M74" s="2">
        <v>30</v>
      </c>
      <c r="N74" s="2">
        <v>319</v>
      </c>
      <c r="O74" s="2">
        <v>28</v>
      </c>
      <c r="P74" s="2">
        <v>0</v>
      </c>
      <c r="Q74" s="2">
        <v>0</v>
      </c>
    </row>
    <row r="75" spans="1:17" x14ac:dyDescent="0.3">
      <c r="A75" t="str">
        <f>"146510"</f>
        <v>146510</v>
      </c>
      <c r="B75" t="s">
        <v>90</v>
      </c>
      <c r="C75" s="2">
        <v>101380</v>
      </c>
      <c r="D75" s="2">
        <v>86656</v>
      </c>
      <c r="E75" s="2">
        <v>82392</v>
      </c>
      <c r="F75" s="2">
        <v>4264</v>
      </c>
      <c r="G75" s="2">
        <v>4167</v>
      </c>
      <c r="H75" s="2">
        <v>4038</v>
      </c>
      <c r="I75" s="2">
        <v>3</v>
      </c>
      <c r="J75" s="2">
        <v>126</v>
      </c>
      <c r="K75" s="2">
        <v>98</v>
      </c>
      <c r="L75" s="2">
        <v>2873</v>
      </c>
      <c r="M75" s="2">
        <v>171</v>
      </c>
      <c r="N75" s="2">
        <v>2576</v>
      </c>
      <c r="O75" s="2">
        <v>126</v>
      </c>
      <c r="P75" s="2">
        <v>1</v>
      </c>
      <c r="Q75" s="2">
        <v>0</v>
      </c>
    </row>
    <row r="76" spans="1:17" x14ac:dyDescent="0.3">
      <c r="A76" t="str">
        <f>"146511"</f>
        <v>146511</v>
      </c>
      <c r="B76" t="s">
        <v>91</v>
      </c>
      <c r="C76" s="2">
        <v>117673</v>
      </c>
      <c r="D76" s="2">
        <v>96214</v>
      </c>
      <c r="E76" s="2">
        <v>94163</v>
      </c>
      <c r="F76" s="2">
        <v>2051</v>
      </c>
      <c r="G76" s="2">
        <v>2044</v>
      </c>
      <c r="H76" s="2">
        <v>1939</v>
      </c>
      <c r="I76" s="2">
        <v>4</v>
      </c>
      <c r="J76" s="2">
        <v>101</v>
      </c>
      <c r="K76" s="2">
        <v>7</v>
      </c>
      <c r="L76" s="2">
        <v>2175</v>
      </c>
      <c r="M76" s="2">
        <v>134</v>
      </c>
      <c r="N76" s="2">
        <v>1940</v>
      </c>
      <c r="O76" s="2">
        <v>101</v>
      </c>
      <c r="P76" s="2">
        <v>0</v>
      </c>
      <c r="Q76" s="2">
        <v>0</v>
      </c>
    </row>
    <row r="77" spans="1:17" x14ac:dyDescent="0.3">
      <c r="A77" t="str">
        <f>"146512"</f>
        <v>146512</v>
      </c>
      <c r="B77" t="s">
        <v>92</v>
      </c>
      <c r="C77" s="2">
        <v>57385</v>
      </c>
      <c r="D77" s="2">
        <v>43824</v>
      </c>
      <c r="E77" s="2">
        <v>42037</v>
      </c>
      <c r="F77" s="2">
        <v>1787</v>
      </c>
      <c r="G77" s="2">
        <v>1775</v>
      </c>
      <c r="H77" s="2">
        <v>1682</v>
      </c>
      <c r="I77" s="2">
        <v>0</v>
      </c>
      <c r="J77" s="2">
        <v>93</v>
      </c>
      <c r="K77" s="2">
        <v>12</v>
      </c>
      <c r="L77" s="2">
        <v>929</v>
      </c>
      <c r="M77" s="2">
        <v>50</v>
      </c>
      <c r="N77" s="2">
        <v>786</v>
      </c>
      <c r="O77" s="2">
        <v>93</v>
      </c>
      <c r="P77" s="2">
        <v>0</v>
      </c>
      <c r="Q77" s="2">
        <v>0</v>
      </c>
    </row>
    <row r="78" spans="1:17" x14ac:dyDescent="0.3">
      <c r="A78" t="str">
        <f>"146513"</f>
        <v>146513</v>
      </c>
      <c r="B78" t="s">
        <v>93</v>
      </c>
      <c r="C78" s="2">
        <v>142418</v>
      </c>
      <c r="D78" s="2">
        <v>112950</v>
      </c>
      <c r="E78" s="2">
        <v>108593</v>
      </c>
      <c r="F78" s="2">
        <v>4357</v>
      </c>
      <c r="G78" s="2">
        <v>4294</v>
      </c>
      <c r="H78" s="2">
        <v>4053</v>
      </c>
      <c r="I78" s="2">
        <v>1</v>
      </c>
      <c r="J78" s="2">
        <v>240</v>
      </c>
      <c r="K78" s="2">
        <v>63</v>
      </c>
      <c r="L78" s="2">
        <v>2578</v>
      </c>
      <c r="M78" s="2">
        <v>121</v>
      </c>
      <c r="N78" s="2">
        <v>2217</v>
      </c>
      <c r="O78" s="2">
        <v>240</v>
      </c>
      <c r="P78" s="2">
        <v>0</v>
      </c>
      <c r="Q78" s="2">
        <v>0</v>
      </c>
    </row>
    <row r="79" spans="1:17" x14ac:dyDescent="0.3">
      <c r="A79" t="str">
        <f>"146514"</f>
        <v>146514</v>
      </c>
      <c r="B79" t="s">
        <v>94</v>
      </c>
      <c r="C79" s="2">
        <v>74860</v>
      </c>
      <c r="D79" s="2">
        <v>58409</v>
      </c>
      <c r="E79" s="2">
        <v>56346</v>
      </c>
      <c r="F79" s="2">
        <v>2063</v>
      </c>
      <c r="G79" s="2">
        <v>2042</v>
      </c>
      <c r="H79" s="2">
        <v>1884</v>
      </c>
      <c r="I79" s="2">
        <v>0</v>
      </c>
      <c r="J79" s="2">
        <v>158</v>
      </c>
      <c r="K79" s="2">
        <v>21</v>
      </c>
      <c r="L79" s="2">
        <v>1146</v>
      </c>
      <c r="M79" s="2">
        <v>276</v>
      </c>
      <c r="N79" s="2">
        <v>712</v>
      </c>
      <c r="O79" s="2">
        <v>158</v>
      </c>
      <c r="P79" s="2">
        <v>0</v>
      </c>
      <c r="Q79" s="2">
        <v>0</v>
      </c>
    </row>
    <row r="80" spans="1:17" x14ac:dyDescent="0.3">
      <c r="A80" t="str">
        <f>"146515"</f>
        <v>146515</v>
      </c>
      <c r="B80" t="s">
        <v>95</v>
      </c>
      <c r="C80" s="2">
        <v>24389</v>
      </c>
      <c r="D80" s="2">
        <v>18970</v>
      </c>
      <c r="E80" s="2">
        <v>17980</v>
      </c>
      <c r="F80" s="2">
        <v>990</v>
      </c>
      <c r="G80" s="2">
        <v>984</v>
      </c>
      <c r="H80" s="2">
        <v>933</v>
      </c>
      <c r="I80" s="2">
        <v>0</v>
      </c>
      <c r="J80" s="2">
        <v>51</v>
      </c>
      <c r="K80" s="2">
        <v>6</v>
      </c>
      <c r="L80" s="2">
        <v>297</v>
      </c>
      <c r="M80" s="2">
        <v>19</v>
      </c>
      <c r="N80" s="2">
        <v>227</v>
      </c>
      <c r="O80" s="2">
        <v>51</v>
      </c>
      <c r="P80" s="2">
        <v>0</v>
      </c>
      <c r="Q80" s="2">
        <v>0</v>
      </c>
    </row>
    <row r="81" spans="1:17" x14ac:dyDescent="0.3">
      <c r="A81" t="str">
        <f>"146516"</f>
        <v>146516</v>
      </c>
      <c r="B81" t="s">
        <v>96</v>
      </c>
      <c r="C81" s="2">
        <v>40471</v>
      </c>
      <c r="D81" s="2">
        <v>28498</v>
      </c>
      <c r="E81" s="2">
        <v>26567</v>
      </c>
      <c r="F81" s="2">
        <v>1931</v>
      </c>
      <c r="G81" s="2">
        <v>1892</v>
      </c>
      <c r="H81" s="2">
        <v>1834</v>
      </c>
      <c r="I81" s="2">
        <v>0</v>
      </c>
      <c r="J81" s="2">
        <v>58</v>
      </c>
      <c r="K81" s="2">
        <v>39</v>
      </c>
      <c r="L81" s="2">
        <v>380</v>
      </c>
      <c r="M81" s="2">
        <v>26</v>
      </c>
      <c r="N81" s="2">
        <v>296</v>
      </c>
      <c r="O81" s="2">
        <v>58</v>
      </c>
      <c r="P81" s="2">
        <v>0</v>
      </c>
      <c r="Q81" s="2">
        <v>0</v>
      </c>
    </row>
    <row r="82" spans="1:17" x14ac:dyDescent="0.3">
      <c r="A82" t="str">
        <f>"146517"</f>
        <v>146517</v>
      </c>
      <c r="B82" t="s">
        <v>97</v>
      </c>
      <c r="C82" s="2">
        <v>40806</v>
      </c>
      <c r="D82" s="2">
        <v>32129</v>
      </c>
      <c r="E82" s="2">
        <v>30312</v>
      </c>
      <c r="F82" s="2">
        <v>1817</v>
      </c>
      <c r="G82" s="2">
        <v>1809</v>
      </c>
      <c r="H82" s="2">
        <v>1736</v>
      </c>
      <c r="I82" s="2">
        <v>0</v>
      </c>
      <c r="J82" s="2">
        <v>73</v>
      </c>
      <c r="K82" s="2">
        <v>8</v>
      </c>
      <c r="L82" s="2">
        <v>710</v>
      </c>
      <c r="M82" s="2">
        <v>43</v>
      </c>
      <c r="N82" s="2">
        <v>594</v>
      </c>
      <c r="O82" s="2">
        <v>73</v>
      </c>
      <c r="P82" s="2">
        <v>0</v>
      </c>
      <c r="Q82" s="2">
        <v>0</v>
      </c>
    </row>
    <row r="83" spans="1:17" x14ac:dyDescent="0.3">
      <c r="A83" t="str">
        <f>"146518"</f>
        <v>146518</v>
      </c>
      <c r="B83" t="s">
        <v>98</v>
      </c>
      <c r="C83" s="2">
        <v>129803</v>
      </c>
      <c r="D83" s="2">
        <v>107663</v>
      </c>
      <c r="E83" s="2">
        <v>102002</v>
      </c>
      <c r="F83" s="2">
        <v>5661</v>
      </c>
      <c r="G83" s="2">
        <v>5608</v>
      </c>
      <c r="H83" s="2">
        <v>5351</v>
      </c>
      <c r="I83" s="2">
        <v>0</v>
      </c>
      <c r="J83" s="2">
        <v>257</v>
      </c>
      <c r="K83" s="2">
        <v>53</v>
      </c>
      <c r="L83" s="2">
        <v>3055</v>
      </c>
      <c r="M83" s="2">
        <v>210</v>
      </c>
      <c r="N83" s="2">
        <v>2588</v>
      </c>
      <c r="O83" s="2">
        <v>257</v>
      </c>
      <c r="P83" s="2">
        <v>0</v>
      </c>
      <c r="Q83" s="2">
        <v>0</v>
      </c>
    </row>
    <row r="84" spans="1:17" x14ac:dyDescent="0.3">
      <c r="A84" t="str">
        <f>"146519"</f>
        <v>146519</v>
      </c>
      <c r="B84" t="s">
        <v>99</v>
      </c>
      <c r="C84" s="2">
        <v>50619</v>
      </c>
      <c r="D84" s="2">
        <v>41273</v>
      </c>
      <c r="E84" s="2">
        <v>38668</v>
      </c>
      <c r="F84" s="2">
        <v>2605</v>
      </c>
      <c r="G84" s="2">
        <v>2561</v>
      </c>
      <c r="H84" s="2">
        <v>2499</v>
      </c>
      <c r="I84" s="2">
        <v>5</v>
      </c>
      <c r="J84" s="2">
        <v>57</v>
      </c>
      <c r="K84" s="2">
        <v>44</v>
      </c>
      <c r="L84" s="2">
        <v>1055</v>
      </c>
      <c r="M84" s="2">
        <v>63</v>
      </c>
      <c r="N84" s="2">
        <v>935</v>
      </c>
      <c r="O84" s="2">
        <v>57</v>
      </c>
      <c r="P84" s="2">
        <v>0</v>
      </c>
      <c r="Q84" s="2">
        <v>0</v>
      </c>
    </row>
    <row r="85" spans="1:17" x14ac:dyDescent="0.3">
      <c r="A85" t="s">
        <v>100</v>
      </c>
      <c r="C85" s="2">
        <v>2765812</v>
      </c>
      <c r="D85" s="2">
        <v>2201508</v>
      </c>
      <c r="E85" s="2">
        <v>2121714</v>
      </c>
      <c r="F85" s="2">
        <v>79794</v>
      </c>
      <c r="G85" s="2">
        <v>78895</v>
      </c>
      <c r="H85" s="2">
        <v>74459</v>
      </c>
      <c r="I85" s="2">
        <v>97</v>
      </c>
      <c r="J85" s="2">
        <v>4339</v>
      </c>
      <c r="K85" s="2">
        <v>904</v>
      </c>
      <c r="L85" s="2">
        <v>48053</v>
      </c>
      <c r="M85" s="2">
        <v>3560</v>
      </c>
      <c r="N85" s="2">
        <v>40154</v>
      </c>
      <c r="O85" s="2">
        <v>4339</v>
      </c>
      <c r="P85" s="2">
        <v>5</v>
      </c>
      <c r="Q85" s="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rejestr_wyborcow_2019_kw_4_2020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Dlutek</dc:creator>
  <cp:lastModifiedBy>pawel_dlutek</cp:lastModifiedBy>
  <dcterms:created xsi:type="dcterms:W3CDTF">2020-01-21T07:17:31Z</dcterms:created>
  <dcterms:modified xsi:type="dcterms:W3CDTF">2020-01-21T07:17:31Z</dcterms:modified>
</cp:coreProperties>
</file>