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wel_dlutek\Documents\RW\"/>
    </mc:Choice>
  </mc:AlternateContent>
  <bookViews>
    <workbookView xWindow="0" yWindow="0" windowWidth="28800" windowHeight="12435"/>
  </bookViews>
  <sheets>
    <sheet name="rejestr_wyborcow_2020_kw_1_2020" sheetId="1" r:id="rId1"/>
  </sheets>
  <calcPr calcId="0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10" i="1"/>
  <c r="A11" i="1"/>
  <c r="A12" i="1"/>
  <c r="A13" i="1"/>
  <c r="A14" i="1"/>
  <c r="A16" i="1"/>
  <c r="A17" i="1"/>
  <c r="A18" i="1"/>
  <c r="A19" i="1"/>
  <c r="A20" i="1"/>
  <c r="A21" i="1"/>
  <c r="A23" i="1"/>
  <c r="A24" i="1"/>
  <c r="A25" i="1"/>
  <c r="A26" i="1"/>
  <c r="A27" i="1"/>
  <c r="A28" i="1"/>
  <c r="A29" i="1"/>
  <c r="A30" i="1"/>
  <c r="A32" i="1"/>
  <c r="A33" i="1"/>
  <c r="A34" i="1"/>
  <c r="A35" i="1"/>
  <c r="A36" i="1"/>
  <c r="A37" i="1"/>
  <c r="A39" i="1"/>
  <c r="A40" i="1"/>
  <c r="A41" i="1"/>
  <c r="A42" i="1"/>
  <c r="A43" i="1"/>
  <c r="A44" i="1"/>
  <c r="A46" i="1"/>
  <c r="A47" i="1"/>
  <c r="A48" i="1"/>
  <c r="A49" i="1"/>
  <c r="A50" i="1"/>
  <c r="A51" i="1"/>
  <c r="A52" i="1"/>
  <c r="A54" i="1"/>
  <c r="A55" i="1"/>
  <c r="A56" i="1"/>
  <c r="A57" i="1"/>
  <c r="A58" i="1"/>
  <c r="A59" i="1"/>
  <c r="A60" i="1"/>
  <c r="A61" i="1"/>
  <c r="A62" i="1"/>
  <c r="A63" i="1"/>
  <c r="A64" i="1"/>
  <c r="A65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</calcChain>
</file>

<file path=xl/sharedStrings.xml><?xml version="1.0" encoding="utf-8"?>
<sst xmlns="http://schemas.openxmlformats.org/spreadsheetml/2006/main" count="101" uniqueCount="101">
  <si>
    <t>Kod TERYT</t>
  </si>
  <si>
    <t>Gmina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</si>
  <si>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</si>
  <si>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</si>
  <si>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</si>
  <si>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</si>
  <si>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</si>
  <si>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</si>
  <si>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</si>
  <si>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</si>
  <si>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</si>
  <si>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</si>
  <si>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</si>
  <si>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</si>
  <si>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</si>
  <si>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</si>
  <si>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</si>
  <si>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grodziski</t>
  </si>
  <si>
    <t>m. Milanówek</t>
  </si>
  <si>
    <t>m. Podkowa Leśna</t>
  </si>
  <si>
    <t>gm. Baranów</t>
  </si>
  <si>
    <t>gm. Grodzisk Mazowiecki</t>
  </si>
  <si>
    <t>gm. Jaktorów</t>
  </si>
  <si>
    <t>gm. Żabia Wola</t>
  </si>
  <si>
    <t>Powiat legionowski</t>
  </si>
  <si>
    <t>m. Legionowo</t>
  </si>
  <si>
    <t>gm. Jabłonna</t>
  </si>
  <si>
    <t>gm. Nieporęt</t>
  </si>
  <si>
    <t>gm. Serock</t>
  </si>
  <si>
    <t>gm. Wieliszew</t>
  </si>
  <si>
    <t>Powiat nowodworski</t>
  </si>
  <si>
    <t>m. Nowy Dwór Mazowiecki</t>
  </si>
  <si>
    <t>gm. Czosnów</t>
  </si>
  <si>
    <t>gm. Leoncin</t>
  </si>
  <si>
    <t>gm. Nasielsk</t>
  </si>
  <si>
    <t>gm. Pomiechówek</t>
  </si>
  <si>
    <t>gm. Zakroczym</t>
  </si>
  <si>
    <t>Powiat otwocki</t>
  </si>
  <si>
    <t>m. Józefów</t>
  </si>
  <si>
    <t>m. Otwock</t>
  </si>
  <si>
    <t>gm. Celestynów</t>
  </si>
  <si>
    <t>gm. Karczew</t>
  </si>
  <si>
    <t>gm. Kołbiel</t>
  </si>
  <si>
    <t>gm. Osieck</t>
  </si>
  <si>
    <t>gm. Sobienie-Jeziory</t>
  </si>
  <si>
    <t>gm. Wiązowna</t>
  </si>
  <si>
    <t>Powiat piaseczyński</t>
  </si>
  <si>
    <t>gm. Góra Kalwaria</t>
  </si>
  <si>
    <t>gm. Konstancin-Jeziorna</t>
  </si>
  <si>
    <t>gm. Lesznowola</t>
  </si>
  <si>
    <t>gm. Piaseczno</t>
  </si>
  <si>
    <t>gm. Prażmów</t>
  </si>
  <si>
    <t>gm. Tarczyn</t>
  </si>
  <si>
    <t>Powiat pruszkowski</t>
  </si>
  <si>
    <t>m. Piastów</t>
  </si>
  <si>
    <t>m. Pruszków</t>
  </si>
  <si>
    <t>gm. Brwinów</t>
  </si>
  <si>
    <t>gm. Michałowice</t>
  </si>
  <si>
    <t>gm. Nadarzyn</t>
  </si>
  <si>
    <t>gm. Raszyn</t>
  </si>
  <si>
    <t>Powiat warszawski zachodni</t>
  </si>
  <si>
    <t>gm. Błonie</t>
  </si>
  <si>
    <t>gm. Izabelin</t>
  </si>
  <si>
    <t>gm. Kampinos</t>
  </si>
  <si>
    <t>gm. Leszno</t>
  </si>
  <si>
    <t>gm. Łomianki</t>
  </si>
  <si>
    <t>gm. Ożarów Mazowiecki</t>
  </si>
  <si>
    <t>gm. Stare Babice</t>
  </si>
  <si>
    <t>Powiat wołomiński</t>
  </si>
  <si>
    <t>m. Kobyłka</t>
  </si>
  <si>
    <t>m. Marki</t>
  </si>
  <si>
    <t>m. Ząbki</t>
  </si>
  <si>
    <t>m. Zielonka</t>
  </si>
  <si>
    <t>gm. Dąbrówka</t>
  </si>
  <si>
    <t>gm. Jadów</t>
  </si>
  <si>
    <t>gm. Klembów</t>
  </si>
  <si>
    <t>gm. Poświętne</t>
  </si>
  <si>
    <t>gm. Radzymin</t>
  </si>
  <si>
    <t>gm. Strachówka</t>
  </si>
  <si>
    <t>gm. Tłuszcz</t>
  </si>
  <si>
    <t>gm. Wołomin</t>
  </si>
  <si>
    <t>Miasto stołeczne Warszawa</t>
  </si>
  <si>
    <t>Bemowo</t>
  </si>
  <si>
    <t>Białołęka</t>
  </si>
  <si>
    <t>Bielany</t>
  </si>
  <si>
    <t>Mokotów</t>
  </si>
  <si>
    <t>Ochota</t>
  </si>
  <si>
    <t>Praga-Południe</t>
  </si>
  <si>
    <t>Praga-Północ</t>
  </si>
  <si>
    <t>Rembertów</t>
  </si>
  <si>
    <t>Śródmieście</t>
  </si>
  <si>
    <t>Targówek</t>
  </si>
  <si>
    <t>Ursus</t>
  </si>
  <si>
    <t>Ursynów</t>
  </si>
  <si>
    <t>Wawer</t>
  </si>
  <si>
    <t>Wesoła</t>
  </si>
  <si>
    <t>Wilanów</t>
  </si>
  <si>
    <t>Włochy</t>
  </si>
  <si>
    <t>Wola</t>
  </si>
  <si>
    <t>Żoliborz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</si>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</sst>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Times New Roman"/>
      <family val="2"/>
      <charset val="238"/>
    </font>
    <font>
      <sz val="11"/>
      <color theme="1"/>
      <name val="Times New Roman"/>
      <family val="2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Times New Roman"/>
      <family val="2"/>
      <charset val="238"/>
    </font>
    <font>
      <b/>
      <sz val="13"/>
      <color theme="3"/>
      <name val="Times New Roman"/>
      <family val="2"/>
      <charset val="238"/>
    </font>
    <font>
      <b/>
      <sz val="11"/>
      <color theme="3"/>
      <name val="Times New Roman"/>
      <family val="2"/>
      <charset val="238"/>
    </font>
    <font>
      <sz val="11"/>
      <color rgb="FF006100"/>
      <name val="Times New Roman"/>
      <family val="2"/>
      <charset val="238"/>
    </font>
    <font>
      <sz val="11"/>
      <color rgb="FF9C0006"/>
      <name val="Times New Roman"/>
      <family val="2"/>
      <charset val="238"/>
    </font>
    <font>
      <sz val="11"/>
      <color rgb="FF9C6500"/>
      <name val="Times New Roman"/>
      <family val="2"/>
      <charset val="238"/>
    </font>
    <font>
      <sz val="11"/>
      <color rgb="FF3F3F76"/>
      <name val="Times New Roman"/>
      <family val="2"/>
      <charset val="238"/>
    </font>
    <font>
      <b/>
      <sz val="11"/>
      <color rgb="FF3F3F3F"/>
      <name val="Times New Roman"/>
      <family val="2"/>
      <charset val="238"/>
    </font>
    <font>
      <b/>
      <sz val="11"/>
      <color rgb="FFFA7D00"/>
      <name val="Times New Roman"/>
      <family val="2"/>
      <charset val="238"/>
    </font>
    <font>
      <sz val="11"/>
      <color rgb="FFFA7D00"/>
      <name val="Times New Roman"/>
      <family val="2"/>
      <charset val="238"/>
    </font>
    <font>
      <b/>
      <sz val="11"/>
      <color theme="0"/>
      <name val="Times New Roman"/>
      <family val="2"/>
      <charset val="238"/>
    </font>
    <font>
      <sz val="11"/>
      <color rgb="FFFF0000"/>
      <name val="Times New Roman"/>
      <family val="2"/>
      <charset val="238"/>
    </font>
    <font>
      <i/>
      <sz val="11"/>
      <color rgb="FF7F7F7F"/>
      <name val="Times New Roman"/>
      <family val="2"/>
      <charset val="238"/>
    </font>
    <font>
      <b/>
      <sz val="11"/>
      <color theme="1"/>
      <name val="Times New Roman"/>
      <family val="2"/>
      <charset val="238"/>
    </font>
    <font>
      <sz val="11"/>
      <color theme="0"/>
      <name val="Times New Roman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Alignment="1">
      <alignment horizontal="center" vertical="center"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5"/>
  <sheetViews>
    <sheetView tabSelected="1" workbookViewId="0">
      <selection activeCell="C6" sqref="C6"/>
    </sheetView>
  </sheetViews>
  <sheetFormatPr defaultRowHeight="15" x14ac:dyDescent="0.25"/>
  <cols>
    <col min="2" max="2" width="25.5703125" bestFit="1" customWidth="1"/>
    <col min="3" max="3" width="12.140625" customWidth="1"/>
    <col min="4" max="4" width="12.28515625" customWidth="1"/>
    <col min="5" max="5" width="12.140625" customWidth="1"/>
    <col min="6" max="6" width="11.85546875" customWidth="1"/>
    <col min="7" max="7" width="16" customWidth="1"/>
    <col min="8" max="9" width="13.140625" customWidth="1"/>
    <col min="10" max="10" width="12.5703125" customWidth="1"/>
    <col min="11" max="11" width="15.28515625" customWidth="1"/>
    <col min="12" max="12" width="18.85546875" customWidth="1"/>
    <col min="13" max="13" width="15.85546875" customWidth="1"/>
    <col min="14" max="14" width="16.5703125" customWidth="1"/>
    <col min="15" max="15" width="17.7109375" customWidth="1"/>
    <col min="16" max="16" width="16.7109375" customWidth="1"/>
    <col min="17" max="17" width="17.5703125" customWidth="1"/>
  </cols>
  <sheetData>
    <row r="1" spans="1:17" ht="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x14ac:dyDescent="0.25">
      <c r="A2" t="s">
        <v>17</v>
      </c>
      <c r="C2">
        <v>92692</v>
      </c>
      <c r="D2">
        <v>72522</v>
      </c>
      <c r="E2">
        <v>70080</v>
      </c>
      <c r="F2">
        <v>2442</v>
      </c>
      <c r="G2">
        <v>2423</v>
      </c>
      <c r="H2">
        <v>2170</v>
      </c>
      <c r="I2">
        <v>11</v>
      </c>
      <c r="J2">
        <v>242</v>
      </c>
      <c r="K2">
        <v>20</v>
      </c>
      <c r="L2">
        <v>1297</v>
      </c>
      <c r="M2">
        <v>95</v>
      </c>
      <c r="N2">
        <v>960</v>
      </c>
      <c r="O2">
        <v>242</v>
      </c>
      <c r="P2">
        <v>1</v>
      </c>
      <c r="Q2">
        <v>0</v>
      </c>
    </row>
    <row r="3" spans="1:17" x14ac:dyDescent="0.25">
      <c r="A3" t="str">
        <f>"140501"</f>
        <v>140501</v>
      </c>
      <c r="B3" t="s">
        <v>18</v>
      </c>
      <c r="C3">
        <v>15902</v>
      </c>
      <c r="D3">
        <v>12924</v>
      </c>
      <c r="E3">
        <v>12376</v>
      </c>
      <c r="F3">
        <v>548</v>
      </c>
      <c r="G3">
        <v>542</v>
      </c>
      <c r="H3">
        <v>503</v>
      </c>
      <c r="I3">
        <v>0</v>
      </c>
      <c r="J3">
        <v>39</v>
      </c>
      <c r="K3">
        <v>6</v>
      </c>
      <c r="L3">
        <v>270</v>
      </c>
      <c r="M3">
        <v>22</v>
      </c>
      <c r="N3">
        <v>209</v>
      </c>
      <c r="O3">
        <v>39</v>
      </c>
      <c r="P3">
        <v>0</v>
      </c>
      <c r="Q3">
        <v>0</v>
      </c>
    </row>
    <row r="4" spans="1:17" x14ac:dyDescent="0.25">
      <c r="A4" t="str">
        <f>"140502"</f>
        <v>140502</v>
      </c>
      <c r="B4" t="s">
        <v>19</v>
      </c>
      <c r="C4">
        <v>3832</v>
      </c>
      <c r="D4">
        <v>3139</v>
      </c>
      <c r="E4">
        <v>2848</v>
      </c>
      <c r="F4">
        <v>291</v>
      </c>
      <c r="G4">
        <v>285</v>
      </c>
      <c r="H4">
        <v>266</v>
      </c>
      <c r="I4">
        <v>0</v>
      </c>
      <c r="J4">
        <v>19</v>
      </c>
      <c r="K4">
        <v>7</v>
      </c>
      <c r="L4">
        <v>108</v>
      </c>
      <c r="M4">
        <v>0</v>
      </c>
      <c r="N4">
        <v>89</v>
      </c>
      <c r="O4">
        <v>19</v>
      </c>
      <c r="P4">
        <v>1</v>
      </c>
      <c r="Q4">
        <v>0</v>
      </c>
    </row>
    <row r="5" spans="1:17" x14ac:dyDescent="0.25">
      <c r="A5" t="str">
        <f>"140503"</f>
        <v>140503</v>
      </c>
      <c r="B5" t="s">
        <v>20</v>
      </c>
      <c r="C5">
        <v>5346</v>
      </c>
      <c r="D5">
        <v>4174</v>
      </c>
      <c r="E5">
        <v>4063</v>
      </c>
      <c r="F5">
        <v>111</v>
      </c>
      <c r="G5">
        <v>111</v>
      </c>
      <c r="H5">
        <v>107</v>
      </c>
      <c r="I5">
        <v>1</v>
      </c>
      <c r="J5">
        <v>3</v>
      </c>
      <c r="K5">
        <v>0</v>
      </c>
      <c r="L5">
        <v>43</v>
      </c>
      <c r="M5">
        <v>6</v>
      </c>
      <c r="N5">
        <v>34</v>
      </c>
      <c r="O5">
        <v>3</v>
      </c>
      <c r="P5">
        <v>0</v>
      </c>
      <c r="Q5">
        <v>0</v>
      </c>
    </row>
    <row r="6" spans="1:17" x14ac:dyDescent="0.25">
      <c r="A6" t="str">
        <f>"140504"</f>
        <v>140504</v>
      </c>
      <c r="B6" t="s">
        <v>21</v>
      </c>
      <c r="C6">
        <v>46279</v>
      </c>
      <c r="D6">
        <v>35699</v>
      </c>
      <c r="E6">
        <v>34927</v>
      </c>
      <c r="F6">
        <v>772</v>
      </c>
      <c r="G6">
        <v>765</v>
      </c>
      <c r="H6">
        <v>614</v>
      </c>
      <c r="I6">
        <v>0</v>
      </c>
      <c r="J6">
        <v>151</v>
      </c>
      <c r="K6">
        <v>7</v>
      </c>
      <c r="L6">
        <v>659</v>
      </c>
      <c r="M6">
        <v>46</v>
      </c>
      <c r="N6">
        <v>462</v>
      </c>
      <c r="O6">
        <v>151</v>
      </c>
      <c r="P6">
        <v>0</v>
      </c>
      <c r="Q6">
        <v>0</v>
      </c>
    </row>
    <row r="7" spans="1:17" x14ac:dyDescent="0.25">
      <c r="A7" t="str">
        <f>"140505"</f>
        <v>140505</v>
      </c>
      <c r="B7" t="s">
        <v>22</v>
      </c>
      <c r="C7">
        <v>12279</v>
      </c>
      <c r="D7">
        <v>9587</v>
      </c>
      <c r="E7">
        <v>9379</v>
      </c>
      <c r="F7">
        <v>208</v>
      </c>
      <c r="G7">
        <v>208</v>
      </c>
      <c r="H7">
        <v>198</v>
      </c>
      <c r="I7">
        <v>1</v>
      </c>
      <c r="J7">
        <v>9</v>
      </c>
      <c r="K7">
        <v>0</v>
      </c>
      <c r="L7">
        <v>93</v>
      </c>
      <c r="M7">
        <v>12</v>
      </c>
      <c r="N7">
        <v>72</v>
      </c>
      <c r="O7">
        <v>9</v>
      </c>
      <c r="P7">
        <v>0</v>
      </c>
      <c r="Q7">
        <v>0</v>
      </c>
    </row>
    <row r="8" spans="1:17" x14ac:dyDescent="0.25">
      <c r="A8" t="str">
        <f>"140506"</f>
        <v>140506</v>
      </c>
      <c r="B8" t="s">
        <v>23</v>
      </c>
      <c r="C8">
        <v>9054</v>
      </c>
      <c r="D8">
        <v>6999</v>
      </c>
      <c r="E8">
        <v>6487</v>
      </c>
      <c r="F8">
        <v>512</v>
      </c>
      <c r="G8">
        <v>512</v>
      </c>
      <c r="H8">
        <v>482</v>
      </c>
      <c r="I8">
        <v>9</v>
      </c>
      <c r="J8">
        <v>21</v>
      </c>
      <c r="K8">
        <v>0</v>
      </c>
      <c r="L8">
        <v>124</v>
      </c>
      <c r="M8">
        <v>9</v>
      </c>
      <c r="N8">
        <v>94</v>
      </c>
      <c r="O8">
        <v>21</v>
      </c>
      <c r="P8">
        <v>0</v>
      </c>
      <c r="Q8">
        <v>0</v>
      </c>
    </row>
    <row r="9" spans="1:17" x14ac:dyDescent="0.25">
      <c r="A9" t="s">
        <v>24</v>
      </c>
      <c r="C9">
        <v>114300</v>
      </c>
      <c r="D9">
        <v>89629</v>
      </c>
      <c r="E9">
        <v>86168</v>
      </c>
      <c r="F9">
        <v>3461</v>
      </c>
      <c r="G9">
        <v>3452</v>
      </c>
      <c r="H9">
        <v>3175</v>
      </c>
      <c r="I9">
        <v>0</v>
      </c>
      <c r="J9">
        <v>277</v>
      </c>
      <c r="K9">
        <v>10</v>
      </c>
      <c r="L9">
        <v>1757</v>
      </c>
      <c r="M9">
        <v>117</v>
      </c>
      <c r="N9">
        <v>1363</v>
      </c>
      <c r="O9">
        <v>277</v>
      </c>
      <c r="P9">
        <v>1</v>
      </c>
      <c r="Q9">
        <v>0</v>
      </c>
    </row>
    <row r="10" spans="1:17" x14ac:dyDescent="0.25">
      <c r="A10" t="str">
        <f>"140801"</f>
        <v>140801</v>
      </c>
      <c r="B10" t="s">
        <v>25</v>
      </c>
      <c r="C10">
        <v>50712</v>
      </c>
      <c r="D10">
        <v>40354</v>
      </c>
      <c r="E10">
        <v>39775</v>
      </c>
      <c r="F10">
        <v>579</v>
      </c>
      <c r="G10">
        <v>577</v>
      </c>
      <c r="H10">
        <v>488</v>
      </c>
      <c r="I10">
        <v>0</v>
      </c>
      <c r="J10">
        <v>89</v>
      </c>
      <c r="K10">
        <v>2</v>
      </c>
      <c r="L10">
        <v>953</v>
      </c>
      <c r="M10">
        <v>58</v>
      </c>
      <c r="N10">
        <v>806</v>
      </c>
      <c r="O10">
        <v>89</v>
      </c>
      <c r="P10">
        <v>0</v>
      </c>
      <c r="Q10">
        <v>0</v>
      </c>
    </row>
    <row r="11" spans="1:17" x14ac:dyDescent="0.25">
      <c r="A11" t="str">
        <f>"140802"</f>
        <v>140802</v>
      </c>
      <c r="B11" t="s">
        <v>26</v>
      </c>
      <c r="C11">
        <v>18626</v>
      </c>
      <c r="D11">
        <v>14113</v>
      </c>
      <c r="E11">
        <v>13358</v>
      </c>
      <c r="F11">
        <v>755</v>
      </c>
      <c r="G11">
        <v>753</v>
      </c>
      <c r="H11">
        <v>710</v>
      </c>
      <c r="I11">
        <v>0</v>
      </c>
      <c r="J11">
        <v>43</v>
      </c>
      <c r="K11">
        <v>2</v>
      </c>
      <c r="L11">
        <v>254</v>
      </c>
      <c r="M11">
        <v>11</v>
      </c>
      <c r="N11">
        <v>200</v>
      </c>
      <c r="O11">
        <v>43</v>
      </c>
      <c r="P11">
        <v>0</v>
      </c>
      <c r="Q11">
        <v>0</v>
      </c>
    </row>
    <row r="12" spans="1:17" x14ac:dyDescent="0.25">
      <c r="A12" t="str">
        <f>"140803"</f>
        <v>140803</v>
      </c>
      <c r="B12" t="s">
        <v>27</v>
      </c>
      <c r="C12">
        <v>14614</v>
      </c>
      <c r="D12">
        <v>11498</v>
      </c>
      <c r="E12">
        <v>10654</v>
      </c>
      <c r="F12">
        <v>844</v>
      </c>
      <c r="G12">
        <v>842</v>
      </c>
      <c r="H12">
        <v>800</v>
      </c>
      <c r="I12">
        <v>0</v>
      </c>
      <c r="J12">
        <v>42</v>
      </c>
      <c r="K12">
        <v>2</v>
      </c>
      <c r="L12">
        <v>189</v>
      </c>
      <c r="M12">
        <v>15</v>
      </c>
      <c r="N12">
        <v>132</v>
      </c>
      <c r="O12">
        <v>42</v>
      </c>
      <c r="P12">
        <v>0</v>
      </c>
      <c r="Q12">
        <v>0</v>
      </c>
    </row>
    <row r="13" spans="1:17" x14ac:dyDescent="0.25">
      <c r="A13" t="str">
        <f>"140804"</f>
        <v>140804</v>
      </c>
      <c r="B13" t="s">
        <v>28</v>
      </c>
      <c r="C13">
        <v>15138</v>
      </c>
      <c r="D13">
        <v>11986</v>
      </c>
      <c r="E13">
        <v>11202</v>
      </c>
      <c r="F13">
        <v>784</v>
      </c>
      <c r="G13">
        <v>783</v>
      </c>
      <c r="H13">
        <v>701</v>
      </c>
      <c r="I13">
        <v>0</v>
      </c>
      <c r="J13">
        <v>82</v>
      </c>
      <c r="K13">
        <v>1</v>
      </c>
      <c r="L13">
        <v>223</v>
      </c>
      <c r="M13">
        <v>17</v>
      </c>
      <c r="N13">
        <v>124</v>
      </c>
      <c r="O13">
        <v>82</v>
      </c>
      <c r="P13">
        <v>0</v>
      </c>
      <c r="Q13">
        <v>0</v>
      </c>
    </row>
    <row r="14" spans="1:17" x14ac:dyDescent="0.25">
      <c r="A14" t="str">
        <f>"140805"</f>
        <v>140805</v>
      </c>
      <c r="B14" t="s">
        <v>29</v>
      </c>
      <c r="C14">
        <v>15210</v>
      </c>
      <c r="D14">
        <v>11678</v>
      </c>
      <c r="E14">
        <v>11179</v>
      </c>
      <c r="F14">
        <v>499</v>
      </c>
      <c r="G14">
        <v>497</v>
      </c>
      <c r="H14">
        <v>476</v>
      </c>
      <c r="I14">
        <v>0</v>
      </c>
      <c r="J14">
        <v>21</v>
      </c>
      <c r="K14">
        <v>3</v>
      </c>
      <c r="L14">
        <v>138</v>
      </c>
      <c r="M14">
        <v>16</v>
      </c>
      <c r="N14">
        <v>101</v>
      </c>
      <c r="O14">
        <v>21</v>
      </c>
      <c r="P14">
        <v>1</v>
      </c>
      <c r="Q14">
        <v>0</v>
      </c>
    </row>
    <row r="15" spans="1:17" x14ac:dyDescent="0.25">
      <c r="A15" t="s">
        <v>30</v>
      </c>
      <c r="C15">
        <v>77085</v>
      </c>
      <c r="D15">
        <v>62218</v>
      </c>
      <c r="E15">
        <v>59881</v>
      </c>
      <c r="F15">
        <v>2337</v>
      </c>
      <c r="G15">
        <v>2335</v>
      </c>
      <c r="H15">
        <v>2050</v>
      </c>
      <c r="I15">
        <v>2</v>
      </c>
      <c r="J15">
        <v>283</v>
      </c>
      <c r="K15">
        <v>2</v>
      </c>
      <c r="L15">
        <v>1354</v>
      </c>
      <c r="M15">
        <v>101</v>
      </c>
      <c r="N15">
        <v>970</v>
      </c>
      <c r="O15">
        <v>283</v>
      </c>
      <c r="P15">
        <v>0</v>
      </c>
      <c r="Q15">
        <v>0</v>
      </c>
    </row>
    <row r="16" spans="1:17" x14ac:dyDescent="0.25">
      <c r="A16" t="str">
        <f>"141401"</f>
        <v>141401</v>
      </c>
      <c r="B16" t="s">
        <v>31</v>
      </c>
      <c r="C16">
        <v>26888</v>
      </c>
      <c r="D16">
        <v>21578</v>
      </c>
      <c r="E16">
        <v>21228</v>
      </c>
      <c r="F16">
        <v>350</v>
      </c>
      <c r="G16">
        <v>349</v>
      </c>
      <c r="H16">
        <v>262</v>
      </c>
      <c r="I16">
        <v>2</v>
      </c>
      <c r="J16">
        <v>85</v>
      </c>
      <c r="K16">
        <v>1</v>
      </c>
      <c r="L16">
        <v>645</v>
      </c>
      <c r="M16">
        <v>27</v>
      </c>
      <c r="N16">
        <v>533</v>
      </c>
      <c r="O16">
        <v>85</v>
      </c>
      <c r="P16">
        <v>0</v>
      </c>
      <c r="Q16">
        <v>0</v>
      </c>
    </row>
    <row r="17" spans="1:17" x14ac:dyDescent="0.25">
      <c r="A17" t="str">
        <f>"141402"</f>
        <v>141402</v>
      </c>
      <c r="B17" t="s">
        <v>32</v>
      </c>
      <c r="C17">
        <v>9937</v>
      </c>
      <c r="D17">
        <v>8064</v>
      </c>
      <c r="E17">
        <v>7281</v>
      </c>
      <c r="F17">
        <v>783</v>
      </c>
      <c r="G17">
        <v>783</v>
      </c>
      <c r="H17">
        <v>726</v>
      </c>
      <c r="I17">
        <v>0</v>
      </c>
      <c r="J17">
        <v>57</v>
      </c>
      <c r="K17">
        <v>0</v>
      </c>
      <c r="L17">
        <v>184</v>
      </c>
      <c r="M17">
        <v>7</v>
      </c>
      <c r="N17">
        <v>120</v>
      </c>
      <c r="O17">
        <v>57</v>
      </c>
      <c r="P17">
        <v>0</v>
      </c>
      <c r="Q17">
        <v>0</v>
      </c>
    </row>
    <row r="18" spans="1:17" x14ac:dyDescent="0.25">
      <c r="A18" t="str">
        <f>"141403"</f>
        <v>141403</v>
      </c>
      <c r="B18" t="s">
        <v>33</v>
      </c>
      <c r="C18">
        <v>5578</v>
      </c>
      <c r="D18">
        <v>4527</v>
      </c>
      <c r="E18">
        <v>4160</v>
      </c>
      <c r="F18">
        <v>367</v>
      </c>
      <c r="G18">
        <v>367</v>
      </c>
      <c r="H18">
        <v>334</v>
      </c>
      <c r="I18">
        <v>0</v>
      </c>
      <c r="J18">
        <v>33</v>
      </c>
      <c r="K18">
        <v>0</v>
      </c>
      <c r="L18">
        <v>89</v>
      </c>
      <c r="M18">
        <v>4</v>
      </c>
      <c r="N18">
        <v>52</v>
      </c>
      <c r="O18">
        <v>33</v>
      </c>
      <c r="P18">
        <v>0</v>
      </c>
      <c r="Q18">
        <v>0</v>
      </c>
    </row>
    <row r="19" spans="1:17" x14ac:dyDescent="0.25">
      <c r="A19" t="str">
        <f>"141404"</f>
        <v>141404</v>
      </c>
      <c r="B19" t="s">
        <v>34</v>
      </c>
      <c r="C19">
        <v>19558</v>
      </c>
      <c r="D19">
        <v>15658</v>
      </c>
      <c r="E19">
        <v>15382</v>
      </c>
      <c r="F19">
        <v>276</v>
      </c>
      <c r="G19">
        <v>276</v>
      </c>
      <c r="H19">
        <v>224</v>
      </c>
      <c r="I19">
        <v>0</v>
      </c>
      <c r="J19">
        <v>52</v>
      </c>
      <c r="K19">
        <v>0</v>
      </c>
      <c r="L19">
        <v>239</v>
      </c>
      <c r="M19">
        <v>43</v>
      </c>
      <c r="N19">
        <v>144</v>
      </c>
      <c r="O19">
        <v>52</v>
      </c>
      <c r="P19">
        <v>0</v>
      </c>
      <c r="Q19">
        <v>0</v>
      </c>
    </row>
    <row r="20" spans="1:17" x14ac:dyDescent="0.25">
      <c r="A20" t="str">
        <f>"141405"</f>
        <v>141405</v>
      </c>
      <c r="B20" t="s">
        <v>35</v>
      </c>
      <c r="C20">
        <v>8999</v>
      </c>
      <c r="D20">
        <v>7317</v>
      </c>
      <c r="E20">
        <v>7067</v>
      </c>
      <c r="F20">
        <v>250</v>
      </c>
      <c r="G20">
        <v>249</v>
      </c>
      <c r="H20">
        <v>225</v>
      </c>
      <c r="I20">
        <v>0</v>
      </c>
      <c r="J20">
        <v>24</v>
      </c>
      <c r="K20">
        <v>1</v>
      </c>
      <c r="L20">
        <v>110</v>
      </c>
      <c r="M20">
        <v>10</v>
      </c>
      <c r="N20">
        <v>76</v>
      </c>
      <c r="O20">
        <v>24</v>
      </c>
      <c r="P20">
        <v>0</v>
      </c>
      <c r="Q20">
        <v>0</v>
      </c>
    </row>
    <row r="21" spans="1:17" x14ac:dyDescent="0.25">
      <c r="A21" t="str">
        <f>"141406"</f>
        <v>141406</v>
      </c>
      <c r="B21" t="s">
        <v>36</v>
      </c>
      <c r="C21">
        <v>6125</v>
      </c>
      <c r="D21">
        <v>5074</v>
      </c>
      <c r="E21">
        <v>4763</v>
      </c>
      <c r="F21">
        <v>311</v>
      </c>
      <c r="G21">
        <v>311</v>
      </c>
      <c r="H21">
        <v>279</v>
      </c>
      <c r="I21">
        <v>0</v>
      </c>
      <c r="J21">
        <v>32</v>
      </c>
      <c r="K21">
        <v>0</v>
      </c>
      <c r="L21">
        <v>87</v>
      </c>
      <c r="M21">
        <v>10</v>
      </c>
      <c r="N21">
        <v>45</v>
      </c>
      <c r="O21">
        <v>32</v>
      </c>
      <c r="P21">
        <v>0</v>
      </c>
      <c r="Q21">
        <v>0</v>
      </c>
    </row>
    <row r="22" spans="1:17" x14ac:dyDescent="0.25">
      <c r="A22" t="s">
        <v>37</v>
      </c>
      <c r="C22">
        <v>120125</v>
      </c>
      <c r="D22">
        <v>95384</v>
      </c>
      <c r="E22">
        <v>93513</v>
      </c>
      <c r="F22">
        <v>1871</v>
      </c>
      <c r="G22">
        <v>1859</v>
      </c>
      <c r="H22">
        <v>1696</v>
      </c>
      <c r="I22">
        <v>7</v>
      </c>
      <c r="J22">
        <v>156</v>
      </c>
      <c r="K22">
        <v>12</v>
      </c>
      <c r="L22">
        <v>1478</v>
      </c>
      <c r="M22">
        <v>144</v>
      </c>
      <c r="N22">
        <v>1178</v>
      </c>
      <c r="O22">
        <v>156</v>
      </c>
      <c r="P22">
        <v>0</v>
      </c>
      <c r="Q22">
        <v>0</v>
      </c>
    </row>
    <row r="23" spans="1:17" x14ac:dyDescent="0.25">
      <c r="A23" t="str">
        <f>"141701"</f>
        <v>141701</v>
      </c>
      <c r="B23" t="s">
        <v>38</v>
      </c>
      <c r="C23">
        <v>19569</v>
      </c>
      <c r="D23">
        <v>15135</v>
      </c>
      <c r="E23">
        <v>14800</v>
      </c>
      <c r="F23">
        <v>335</v>
      </c>
      <c r="G23">
        <v>328</v>
      </c>
      <c r="H23">
        <v>306</v>
      </c>
      <c r="I23">
        <v>2</v>
      </c>
      <c r="J23">
        <v>20</v>
      </c>
      <c r="K23">
        <v>7</v>
      </c>
      <c r="L23">
        <v>255</v>
      </c>
      <c r="M23">
        <v>15</v>
      </c>
      <c r="N23">
        <v>220</v>
      </c>
      <c r="O23">
        <v>20</v>
      </c>
      <c r="P23">
        <v>0</v>
      </c>
      <c r="Q23">
        <v>0</v>
      </c>
    </row>
    <row r="24" spans="1:17" x14ac:dyDescent="0.25">
      <c r="A24" t="str">
        <f>"141702"</f>
        <v>141702</v>
      </c>
      <c r="B24" t="s">
        <v>39</v>
      </c>
      <c r="C24">
        <v>42357</v>
      </c>
      <c r="D24">
        <v>34227</v>
      </c>
      <c r="E24">
        <v>33598</v>
      </c>
      <c r="F24">
        <v>629</v>
      </c>
      <c r="G24">
        <v>627</v>
      </c>
      <c r="H24">
        <v>550</v>
      </c>
      <c r="I24">
        <v>0</v>
      </c>
      <c r="J24">
        <v>77</v>
      </c>
      <c r="K24">
        <v>2</v>
      </c>
      <c r="L24">
        <v>664</v>
      </c>
      <c r="M24">
        <v>64</v>
      </c>
      <c r="N24">
        <v>523</v>
      </c>
      <c r="O24">
        <v>77</v>
      </c>
      <c r="P24">
        <v>0</v>
      </c>
      <c r="Q24">
        <v>0</v>
      </c>
    </row>
    <row r="25" spans="1:17" x14ac:dyDescent="0.25">
      <c r="A25" t="str">
        <f>"141703"</f>
        <v>141703</v>
      </c>
      <c r="B25" t="s">
        <v>40</v>
      </c>
      <c r="C25">
        <v>11649</v>
      </c>
      <c r="D25">
        <v>9271</v>
      </c>
      <c r="E25">
        <v>9138</v>
      </c>
      <c r="F25">
        <v>133</v>
      </c>
      <c r="G25">
        <v>133</v>
      </c>
      <c r="H25">
        <v>120</v>
      </c>
      <c r="I25">
        <v>0</v>
      </c>
      <c r="J25">
        <v>13</v>
      </c>
      <c r="K25">
        <v>0</v>
      </c>
      <c r="L25">
        <v>108</v>
      </c>
      <c r="M25">
        <v>10</v>
      </c>
      <c r="N25">
        <v>85</v>
      </c>
      <c r="O25">
        <v>13</v>
      </c>
      <c r="P25">
        <v>0</v>
      </c>
      <c r="Q25">
        <v>0</v>
      </c>
    </row>
    <row r="26" spans="1:17" x14ac:dyDescent="0.25">
      <c r="A26" t="str">
        <f>"141704"</f>
        <v>141704</v>
      </c>
      <c r="B26" t="s">
        <v>41</v>
      </c>
      <c r="C26">
        <v>15384</v>
      </c>
      <c r="D26">
        <v>12482</v>
      </c>
      <c r="E26">
        <v>12341</v>
      </c>
      <c r="F26">
        <v>141</v>
      </c>
      <c r="G26">
        <v>140</v>
      </c>
      <c r="H26">
        <v>110</v>
      </c>
      <c r="I26">
        <v>0</v>
      </c>
      <c r="J26">
        <v>30</v>
      </c>
      <c r="K26">
        <v>1</v>
      </c>
      <c r="L26">
        <v>201</v>
      </c>
      <c r="M26">
        <v>20</v>
      </c>
      <c r="N26">
        <v>151</v>
      </c>
      <c r="O26">
        <v>30</v>
      </c>
      <c r="P26">
        <v>0</v>
      </c>
      <c r="Q26">
        <v>0</v>
      </c>
    </row>
    <row r="27" spans="1:17" x14ac:dyDescent="0.25">
      <c r="A27" t="str">
        <f>"141705"</f>
        <v>141705</v>
      </c>
      <c r="B27" t="s">
        <v>42</v>
      </c>
      <c r="C27">
        <v>8239</v>
      </c>
      <c r="D27">
        <v>6488</v>
      </c>
      <c r="E27">
        <v>6404</v>
      </c>
      <c r="F27">
        <v>84</v>
      </c>
      <c r="G27">
        <v>83</v>
      </c>
      <c r="H27">
        <v>78</v>
      </c>
      <c r="I27">
        <v>2</v>
      </c>
      <c r="J27">
        <v>3</v>
      </c>
      <c r="K27">
        <v>1</v>
      </c>
      <c r="L27">
        <v>51</v>
      </c>
      <c r="M27">
        <v>11</v>
      </c>
      <c r="N27">
        <v>37</v>
      </c>
      <c r="O27">
        <v>3</v>
      </c>
      <c r="P27">
        <v>0</v>
      </c>
      <c r="Q27">
        <v>0</v>
      </c>
    </row>
    <row r="28" spans="1:17" x14ac:dyDescent="0.25">
      <c r="A28" t="str">
        <f>"141706"</f>
        <v>141706</v>
      </c>
      <c r="B28" t="s">
        <v>43</v>
      </c>
      <c r="C28">
        <v>3678</v>
      </c>
      <c r="D28">
        <v>2898</v>
      </c>
      <c r="E28">
        <v>2871</v>
      </c>
      <c r="F28">
        <v>27</v>
      </c>
      <c r="G28">
        <v>27</v>
      </c>
      <c r="H28">
        <v>26</v>
      </c>
      <c r="I28">
        <v>0</v>
      </c>
      <c r="J28">
        <v>1</v>
      </c>
      <c r="K28">
        <v>0</v>
      </c>
      <c r="L28">
        <v>22</v>
      </c>
      <c r="M28">
        <v>1</v>
      </c>
      <c r="N28">
        <v>20</v>
      </c>
      <c r="O28">
        <v>1</v>
      </c>
      <c r="P28">
        <v>0</v>
      </c>
      <c r="Q28">
        <v>0</v>
      </c>
    </row>
    <row r="29" spans="1:17" x14ac:dyDescent="0.25">
      <c r="A29" t="str">
        <f>"141707"</f>
        <v>141707</v>
      </c>
      <c r="B29" t="s">
        <v>44</v>
      </c>
      <c r="C29">
        <v>6352</v>
      </c>
      <c r="D29">
        <v>5071</v>
      </c>
      <c r="E29">
        <v>5015</v>
      </c>
      <c r="F29">
        <v>56</v>
      </c>
      <c r="G29">
        <v>56</v>
      </c>
      <c r="H29">
        <v>52</v>
      </c>
      <c r="I29">
        <v>3</v>
      </c>
      <c r="J29">
        <v>1</v>
      </c>
      <c r="K29">
        <v>0</v>
      </c>
      <c r="L29">
        <v>63</v>
      </c>
      <c r="M29">
        <v>12</v>
      </c>
      <c r="N29">
        <v>50</v>
      </c>
      <c r="O29">
        <v>1</v>
      </c>
      <c r="P29">
        <v>0</v>
      </c>
      <c r="Q29">
        <v>0</v>
      </c>
    </row>
    <row r="30" spans="1:17" x14ac:dyDescent="0.25">
      <c r="A30" t="str">
        <f>"141708"</f>
        <v>141708</v>
      </c>
      <c r="B30" t="s">
        <v>45</v>
      </c>
      <c r="C30">
        <v>12897</v>
      </c>
      <c r="D30">
        <v>9812</v>
      </c>
      <c r="E30">
        <v>9346</v>
      </c>
      <c r="F30">
        <v>466</v>
      </c>
      <c r="G30">
        <v>465</v>
      </c>
      <c r="H30">
        <v>454</v>
      </c>
      <c r="I30">
        <v>0</v>
      </c>
      <c r="J30">
        <v>11</v>
      </c>
      <c r="K30">
        <v>1</v>
      </c>
      <c r="L30">
        <v>114</v>
      </c>
      <c r="M30">
        <v>11</v>
      </c>
      <c r="N30">
        <v>92</v>
      </c>
      <c r="O30">
        <v>11</v>
      </c>
      <c r="P30">
        <v>0</v>
      </c>
      <c r="Q30">
        <v>0</v>
      </c>
    </row>
    <row r="31" spans="1:17" x14ac:dyDescent="0.25">
      <c r="A31" t="s">
        <v>46</v>
      </c>
      <c r="C31">
        <v>177840</v>
      </c>
      <c r="D31">
        <v>136770</v>
      </c>
      <c r="E31">
        <v>131923</v>
      </c>
      <c r="F31">
        <v>4847</v>
      </c>
      <c r="G31">
        <v>4798</v>
      </c>
      <c r="H31">
        <v>4435</v>
      </c>
      <c r="I31">
        <v>6</v>
      </c>
      <c r="J31">
        <v>357</v>
      </c>
      <c r="K31">
        <v>49</v>
      </c>
      <c r="L31">
        <v>2620</v>
      </c>
      <c r="M31">
        <v>274</v>
      </c>
      <c r="N31">
        <v>1989</v>
      </c>
      <c r="O31">
        <v>357</v>
      </c>
      <c r="P31">
        <v>0</v>
      </c>
      <c r="Q31">
        <v>0</v>
      </c>
    </row>
    <row r="32" spans="1:17" x14ac:dyDescent="0.25">
      <c r="A32" t="str">
        <f>"141801"</f>
        <v>141801</v>
      </c>
      <c r="B32" t="s">
        <v>47</v>
      </c>
      <c r="C32">
        <v>26204</v>
      </c>
      <c r="D32">
        <v>20823</v>
      </c>
      <c r="E32">
        <v>20332</v>
      </c>
      <c r="F32">
        <v>491</v>
      </c>
      <c r="G32">
        <v>489</v>
      </c>
      <c r="H32">
        <v>415</v>
      </c>
      <c r="I32">
        <v>0</v>
      </c>
      <c r="J32">
        <v>74</v>
      </c>
      <c r="K32">
        <v>2</v>
      </c>
      <c r="L32">
        <v>362</v>
      </c>
      <c r="M32">
        <v>75</v>
      </c>
      <c r="N32">
        <v>213</v>
      </c>
      <c r="O32">
        <v>74</v>
      </c>
      <c r="P32">
        <v>0</v>
      </c>
      <c r="Q32">
        <v>0</v>
      </c>
    </row>
    <row r="33" spans="1:17" x14ac:dyDescent="0.25">
      <c r="A33" t="str">
        <f>"141802"</f>
        <v>141802</v>
      </c>
      <c r="B33" t="s">
        <v>48</v>
      </c>
      <c r="C33">
        <v>23593</v>
      </c>
      <c r="D33">
        <v>19185</v>
      </c>
      <c r="E33">
        <v>18460</v>
      </c>
      <c r="F33">
        <v>725</v>
      </c>
      <c r="G33">
        <v>711</v>
      </c>
      <c r="H33">
        <v>613</v>
      </c>
      <c r="I33">
        <v>0</v>
      </c>
      <c r="J33">
        <v>98</v>
      </c>
      <c r="K33">
        <v>14</v>
      </c>
      <c r="L33">
        <v>500</v>
      </c>
      <c r="M33">
        <v>91</v>
      </c>
      <c r="N33">
        <v>311</v>
      </c>
      <c r="O33">
        <v>98</v>
      </c>
      <c r="P33">
        <v>0</v>
      </c>
      <c r="Q33">
        <v>0</v>
      </c>
    </row>
    <row r="34" spans="1:17" x14ac:dyDescent="0.25">
      <c r="A34" t="str">
        <f>"141803"</f>
        <v>141803</v>
      </c>
      <c r="B34" t="s">
        <v>49</v>
      </c>
      <c r="C34">
        <v>27134</v>
      </c>
      <c r="D34">
        <v>19490</v>
      </c>
      <c r="E34">
        <v>18570</v>
      </c>
      <c r="F34">
        <v>920</v>
      </c>
      <c r="G34">
        <v>911</v>
      </c>
      <c r="H34">
        <v>891</v>
      </c>
      <c r="I34">
        <v>0</v>
      </c>
      <c r="J34">
        <v>20</v>
      </c>
      <c r="K34">
        <v>9</v>
      </c>
      <c r="L34">
        <v>328</v>
      </c>
      <c r="M34">
        <v>15</v>
      </c>
      <c r="N34">
        <v>293</v>
      </c>
      <c r="O34">
        <v>20</v>
      </c>
      <c r="P34">
        <v>0</v>
      </c>
      <c r="Q34">
        <v>0</v>
      </c>
    </row>
    <row r="35" spans="1:17" x14ac:dyDescent="0.25">
      <c r="A35" t="str">
        <f>"141804"</f>
        <v>141804</v>
      </c>
      <c r="B35" t="s">
        <v>50</v>
      </c>
      <c r="C35">
        <v>78668</v>
      </c>
      <c r="D35">
        <v>59808</v>
      </c>
      <c r="E35">
        <v>57922</v>
      </c>
      <c r="F35">
        <v>1886</v>
      </c>
      <c r="G35">
        <v>1864</v>
      </c>
      <c r="H35">
        <v>1763</v>
      </c>
      <c r="I35">
        <v>3</v>
      </c>
      <c r="J35">
        <v>98</v>
      </c>
      <c r="K35">
        <v>22</v>
      </c>
      <c r="L35">
        <v>1151</v>
      </c>
      <c r="M35">
        <v>76</v>
      </c>
      <c r="N35">
        <v>977</v>
      </c>
      <c r="O35">
        <v>98</v>
      </c>
      <c r="P35">
        <v>0</v>
      </c>
      <c r="Q35">
        <v>0</v>
      </c>
    </row>
    <row r="36" spans="1:17" x14ac:dyDescent="0.25">
      <c r="A36" t="str">
        <f>"141805"</f>
        <v>141805</v>
      </c>
      <c r="B36" t="s">
        <v>51</v>
      </c>
      <c r="C36">
        <v>11016</v>
      </c>
      <c r="D36">
        <v>8587</v>
      </c>
      <c r="E36">
        <v>8155</v>
      </c>
      <c r="F36">
        <v>432</v>
      </c>
      <c r="G36">
        <v>432</v>
      </c>
      <c r="H36">
        <v>416</v>
      </c>
      <c r="I36">
        <v>0</v>
      </c>
      <c r="J36">
        <v>16</v>
      </c>
      <c r="K36">
        <v>0</v>
      </c>
      <c r="L36">
        <v>109</v>
      </c>
      <c r="M36">
        <v>7</v>
      </c>
      <c r="N36">
        <v>86</v>
      </c>
      <c r="O36">
        <v>16</v>
      </c>
      <c r="P36">
        <v>0</v>
      </c>
      <c r="Q36">
        <v>0</v>
      </c>
    </row>
    <row r="37" spans="1:17" x14ac:dyDescent="0.25">
      <c r="A37" t="str">
        <f>"141806"</f>
        <v>141806</v>
      </c>
      <c r="B37" t="s">
        <v>52</v>
      </c>
      <c r="C37">
        <v>11225</v>
      </c>
      <c r="D37">
        <v>8877</v>
      </c>
      <c r="E37">
        <v>8484</v>
      </c>
      <c r="F37">
        <v>393</v>
      </c>
      <c r="G37">
        <v>391</v>
      </c>
      <c r="H37">
        <v>337</v>
      </c>
      <c r="I37">
        <v>3</v>
      </c>
      <c r="J37">
        <v>51</v>
      </c>
      <c r="K37">
        <v>2</v>
      </c>
      <c r="L37">
        <v>170</v>
      </c>
      <c r="M37">
        <v>10</v>
      </c>
      <c r="N37">
        <v>109</v>
      </c>
      <c r="O37">
        <v>51</v>
      </c>
      <c r="P37">
        <v>0</v>
      </c>
      <c r="Q37">
        <v>0</v>
      </c>
    </row>
    <row r="38" spans="1:17" x14ac:dyDescent="0.25">
      <c r="A38" t="s">
        <v>53</v>
      </c>
      <c r="C38">
        <v>158299</v>
      </c>
      <c r="D38">
        <v>124859</v>
      </c>
      <c r="E38">
        <v>120971</v>
      </c>
      <c r="F38">
        <v>3888</v>
      </c>
      <c r="G38">
        <v>3844</v>
      </c>
      <c r="H38">
        <v>3646</v>
      </c>
      <c r="I38">
        <v>0</v>
      </c>
      <c r="J38">
        <v>198</v>
      </c>
      <c r="K38">
        <v>44</v>
      </c>
      <c r="L38">
        <v>2513</v>
      </c>
      <c r="M38">
        <v>219</v>
      </c>
      <c r="N38">
        <v>2096</v>
      </c>
      <c r="O38">
        <v>198</v>
      </c>
      <c r="P38">
        <v>0</v>
      </c>
      <c r="Q38">
        <v>0</v>
      </c>
    </row>
    <row r="39" spans="1:17" x14ac:dyDescent="0.25">
      <c r="A39" t="str">
        <f>"142101"</f>
        <v>142101</v>
      </c>
      <c r="B39" t="s">
        <v>54</v>
      </c>
      <c r="C39">
        <v>21652</v>
      </c>
      <c r="D39">
        <v>17584</v>
      </c>
      <c r="E39">
        <v>17343</v>
      </c>
      <c r="F39">
        <v>241</v>
      </c>
      <c r="G39">
        <v>238</v>
      </c>
      <c r="H39">
        <v>227</v>
      </c>
      <c r="I39">
        <v>0</v>
      </c>
      <c r="J39">
        <v>11</v>
      </c>
      <c r="K39">
        <v>3</v>
      </c>
      <c r="L39">
        <v>387</v>
      </c>
      <c r="M39">
        <v>26</v>
      </c>
      <c r="N39">
        <v>350</v>
      </c>
      <c r="O39">
        <v>11</v>
      </c>
      <c r="P39">
        <v>0</v>
      </c>
      <c r="Q39">
        <v>0</v>
      </c>
    </row>
    <row r="40" spans="1:17" x14ac:dyDescent="0.25">
      <c r="A40" t="str">
        <f>"142102"</f>
        <v>142102</v>
      </c>
      <c r="B40" t="s">
        <v>55</v>
      </c>
      <c r="C40">
        <v>57986</v>
      </c>
      <c r="D40">
        <v>45799</v>
      </c>
      <c r="E40">
        <v>45107</v>
      </c>
      <c r="F40">
        <v>692</v>
      </c>
      <c r="G40">
        <v>687</v>
      </c>
      <c r="H40">
        <v>627</v>
      </c>
      <c r="I40">
        <v>0</v>
      </c>
      <c r="J40">
        <v>60</v>
      </c>
      <c r="K40">
        <v>5</v>
      </c>
      <c r="L40">
        <v>956</v>
      </c>
      <c r="M40">
        <v>97</v>
      </c>
      <c r="N40">
        <v>799</v>
      </c>
      <c r="O40">
        <v>60</v>
      </c>
      <c r="P40">
        <v>0</v>
      </c>
      <c r="Q40">
        <v>0</v>
      </c>
    </row>
    <row r="41" spans="1:17" x14ac:dyDescent="0.25">
      <c r="A41" t="str">
        <f>"142103"</f>
        <v>142103</v>
      </c>
      <c r="B41" t="s">
        <v>56</v>
      </c>
      <c r="C41">
        <v>25602</v>
      </c>
      <c r="D41">
        <v>20080</v>
      </c>
      <c r="E41">
        <v>19288</v>
      </c>
      <c r="F41">
        <v>792</v>
      </c>
      <c r="G41">
        <v>789</v>
      </c>
      <c r="H41">
        <v>729</v>
      </c>
      <c r="I41">
        <v>0</v>
      </c>
      <c r="J41">
        <v>60</v>
      </c>
      <c r="K41">
        <v>3</v>
      </c>
      <c r="L41">
        <v>399</v>
      </c>
      <c r="M41">
        <v>57</v>
      </c>
      <c r="N41">
        <v>282</v>
      </c>
      <c r="O41">
        <v>60</v>
      </c>
      <c r="P41">
        <v>0</v>
      </c>
      <c r="Q41">
        <v>0</v>
      </c>
    </row>
    <row r="42" spans="1:17" x14ac:dyDescent="0.25">
      <c r="A42" t="str">
        <f>"142104"</f>
        <v>142104</v>
      </c>
      <c r="B42" t="s">
        <v>57</v>
      </c>
      <c r="C42">
        <v>17764</v>
      </c>
      <c r="D42">
        <v>13861</v>
      </c>
      <c r="E42">
        <v>13374</v>
      </c>
      <c r="F42">
        <v>487</v>
      </c>
      <c r="G42">
        <v>468</v>
      </c>
      <c r="H42">
        <v>460</v>
      </c>
      <c r="I42">
        <v>0</v>
      </c>
      <c r="J42">
        <v>8</v>
      </c>
      <c r="K42">
        <v>19</v>
      </c>
      <c r="L42">
        <v>268</v>
      </c>
      <c r="M42">
        <v>9</v>
      </c>
      <c r="N42">
        <v>251</v>
      </c>
      <c r="O42">
        <v>8</v>
      </c>
      <c r="P42">
        <v>0</v>
      </c>
      <c r="Q42">
        <v>0</v>
      </c>
    </row>
    <row r="43" spans="1:17" x14ac:dyDescent="0.25">
      <c r="A43" t="str">
        <f>"142105"</f>
        <v>142105</v>
      </c>
      <c r="B43" t="s">
        <v>58</v>
      </c>
      <c r="C43">
        <v>14220</v>
      </c>
      <c r="D43">
        <v>10947</v>
      </c>
      <c r="E43">
        <v>9851</v>
      </c>
      <c r="F43">
        <v>1096</v>
      </c>
      <c r="G43">
        <v>1086</v>
      </c>
      <c r="H43">
        <v>1047</v>
      </c>
      <c r="I43">
        <v>0</v>
      </c>
      <c r="J43">
        <v>39</v>
      </c>
      <c r="K43">
        <v>10</v>
      </c>
      <c r="L43">
        <v>163</v>
      </c>
      <c r="M43">
        <v>10</v>
      </c>
      <c r="N43">
        <v>114</v>
      </c>
      <c r="O43">
        <v>39</v>
      </c>
      <c r="P43">
        <v>0</v>
      </c>
      <c r="Q43">
        <v>0</v>
      </c>
    </row>
    <row r="44" spans="1:17" x14ac:dyDescent="0.25">
      <c r="A44" t="str">
        <f>"142106"</f>
        <v>142106</v>
      </c>
      <c r="B44" t="s">
        <v>59</v>
      </c>
      <c r="C44">
        <v>21075</v>
      </c>
      <c r="D44">
        <v>16588</v>
      </c>
      <c r="E44">
        <v>16008</v>
      </c>
      <c r="F44">
        <v>580</v>
      </c>
      <c r="G44">
        <v>576</v>
      </c>
      <c r="H44">
        <v>556</v>
      </c>
      <c r="I44">
        <v>0</v>
      </c>
      <c r="J44">
        <v>20</v>
      </c>
      <c r="K44">
        <v>4</v>
      </c>
      <c r="L44">
        <v>340</v>
      </c>
      <c r="M44">
        <v>20</v>
      </c>
      <c r="N44">
        <v>300</v>
      </c>
      <c r="O44">
        <v>20</v>
      </c>
      <c r="P44">
        <v>0</v>
      </c>
      <c r="Q44">
        <v>0</v>
      </c>
    </row>
    <row r="45" spans="1:17" x14ac:dyDescent="0.25">
      <c r="A45" t="s">
        <v>60</v>
      </c>
      <c r="C45">
        <v>115072</v>
      </c>
      <c r="D45">
        <v>90258</v>
      </c>
      <c r="E45">
        <v>86737</v>
      </c>
      <c r="F45">
        <v>3521</v>
      </c>
      <c r="G45">
        <v>3500</v>
      </c>
      <c r="H45">
        <v>3277</v>
      </c>
      <c r="I45">
        <v>1</v>
      </c>
      <c r="J45">
        <v>222</v>
      </c>
      <c r="K45">
        <v>21</v>
      </c>
      <c r="L45">
        <v>1670</v>
      </c>
      <c r="M45">
        <v>196</v>
      </c>
      <c r="N45">
        <v>1252</v>
      </c>
      <c r="O45">
        <v>222</v>
      </c>
      <c r="P45">
        <v>0</v>
      </c>
      <c r="Q45">
        <v>0</v>
      </c>
    </row>
    <row r="46" spans="1:17" x14ac:dyDescent="0.25">
      <c r="A46" t="str">
        <f>"143201"</f>
        <v>143201</v>
      </c>
      <c r="B46" t="s">
        <v>61</v>
      </c>
      <c r="C46">
        <v>20956</v>
      </c>
      <c r="D46">
        <v>16646</v>
      </c>
      <c r="E46">
        <v>16303</v>
      </c>
      <c r="F46">
        <v>343</v>
      </c>
      <c r="G46">
        <v>343</v>
      </c>
      <c r="H46">
        <v>293</v>
      </c>
      <c r="I46">
        <v>0</v>
      </c>
      <c r="J46">
        <v>50</v>
      </c>
      <c r="K46">
        <v>0</v>
      </c>
      <c r="L46">
        <v>308</v>
      </c>
      <c r="M46">
        <v>64</v>
      </c>
      <c r="N46">
        <v>194</v>
      </c>
      <c r="O46">
        <v>50</v>
      </c>
      <c r="P46">
        <v>0</v>
      </c>
      <c r="Q46">
        <v>0</v>
      </c>
    </row>
    <row r="47" spans="1:17" x14ac:dyDescent="0.25">
      <c r="A47" t="str">
        <f>"143202"</f>
        <v>143202</v>
      </c>
      <c r="B47" t="s">
        <v>62</v>
      </c>
      <c r="C47">
        <v>10287</v>
      </c>
      <c r="D47">
        <v>8266</v>
      </c>
      <c r="E47">
        <v>7854</v>
      </c>
      <c r="F47">
        <v>412</v>
      </c>
      <c r="G47">
        <v>405</v>
      </c>
      <c r="H47">
        <v>391</v>
      </c>
      <c r="I47">
        <v>0</v>
      </c>
      <c r="J47">
        <v>14</v>
      </c>
      <c r="K47">
        <v>7</v>
      </c>
      <c r="L47">
        <v>168</v>
      </c>
      <c r="M47">
        <v>17</v>
      </c>
      <c r="N47">
        <v>137</v>
      </c>
      <c r="O47">
        <v>14</v>
      </c>
      <c r="P47">
        <v>0</v>
      </c>
      <c r="Q47">
        <v>0</v>
      </c>
    </row>
    <row r="48" spans="1:17" x14ac:dyDescent="0.25">
      <c r="A48" t="str">
        <f>"143203"</f>
        <v>143203</v>
      </c>
      <c r="B48" t="s">
        <v>63</v>
      </c>
      <c r="C48">
        <v>4367</v>
      </c>
      <c r="D48">
        <v>3589</v>
      </c>
      <c r="E48">
        <v>3406</v>
      </c>
      <c r="F48">
        <v>183</v>
      </c>
      <c r="G48">
        <v>181</v>
      </c>
      <c r="H48">
        <v>172</v>
      </c>
      <c r="I48">
        <v>0</v>
      </c>
      <c r="J48">
        <v>9</v>
      </c>
      <c r="K48">
        <v>2</v>
      </c>
      <c r="L48">
        <v>48</v>
      </c>
      <c r="M48">
        <v>1</v>
      </c>
      <c r="N48">
        <v>38</v>
      </c>
      <c r="O48">
        <v>9</v>
      </c>
      <c r="P48">
        <v>0</v>
      </c>
      <c r="Q48">
        <v>0</v>
      </c>
    </row>
    <row r="49" spans="1:17" x14ac:dyDescent="0.25">
      <c r="A49" t="str">
        <f>"143204"</f>
        <v>143204</v>
      </c>
      <c r="B49" t="s">
        <v>64</v>
      </c>
      <c r="C49">
        <v>9827</v>
      </c>
      <c r="D49">
        <v>7874</v>
      </c>
      <c r="E49">
        <v>7553</v>
      </c>
      <c r="F49">
        <v>321</v>
      </c>
      <c r="G49">
        <v>321</v>
      </c>
      <c r="H49">
        <v>297</v>
      </c>
      <c r="I49">
        <v>0</v>
      </c>
      <c r="J49">
        <v>24</v>
      </c>
      <c r="K49">
        <v>0</v>
      </c>
      <c r="L49">
        <v>145</v>
      </c>
      <c r="M49">
        <v>6</v>
      </c>
      <c r="N49">
        <v>115</v>
      </c>
      <c r="O49">
        <v>24</v>
      </c>
      <c r="P49">
        <v>0</v>
      </c>
      <c r="Q49">
        <v>0</v>
      </c>
    </row>
    <row r="50" spans="1:17" x14ac:dyDescent="0.25">
      <c r="A50" t="str">
        <f>"143205"</f>
        <v>143205</v>
      </c>
      <c r="B50" t="s">
        <v>65</v>
      </c>
      <c r="C50">
        <v>26343</v>
      </c>
      <c r="D50">
        <v>20556</v>
      </c>
      <c r="E50">
        <v>19419</v>
      </c>
      <c r="F50">
        <v>1137</v>
      </c>
      <c r="G50">
        <v>1130</v>
      </c>
      <c r="H50">
        <v>1054</v>
      </c>
      <c r="I50">
        <v>0</v>
      </c>
      <c r="J50">
        <v>76</v>
      </c>
      <c r="K50">
        <v>7</v>
      </c>
      <c r="L50">
        <v>509</v>
      </c>
      <c r="M50">
        <v>65</v>
      </c>
      <c r="N50">
        <v>368</v>
      </c>
      <c r="O50">
        <v>76</v>
      </c>
      <c r="P50">
        <v>0</v>
      </c>
      <c r="Q50">
        <v>0</v>
      </c>
    </row>
    <row r="51" spans="1:17" x14ac:dyDescent="0.25">
      <c r="A51" t="str">
        <f>"143206"</f>
        <v>143206</v>
      </c>
      <c r="B51" t="s">
        <v>66</v>
      </c>
      <c r="C51">
        <v>24585</v>
      </c>
      <c r="D51">
        <v>18846</v>
      </c>
      <c r="E51">
        <v>18421</v>
      </c>
      <c r="F51">
        <v>425</v>
      </c>
      <c r="G51">
        <v>422</v>
      </c>
      <c r="H51">
        <v>400</v>
      </c>
      <c r="I51">
        <v>0</v>
      </c>
      <c r="J51">
        <v>22</v>
      </c>
      <c r="K51">
        <v>3</v>
      </c>
      <c r="L51">
        <v>273</v>
      </c>
      <c r="M51">
        <v>19</v>
      </c>
      <c r="N51">
        <v>232</v>
      </c>
      <c r="O51">
        <v>22</v>
      </c>
      <c r="P51">
        <v>0</v>
      </c>
      <c r="Q51">
        <v>0</v>
      </c>
    </row>
    <row r="52" spans="1:17" x14ac:dyDescent="0.25">
      <c r="A52" t="str">
        <f>"143207"</f>
        <v>143207</v>
      </c>
      <c r="B52" t="s">
        <v>67</v>
      </c>
      <c r="C52">
        <v>18707</v>
      </c>
      <c r="D52">
        <v>14481</v>
      </c>
      <c r="E52">
        <v>13781</v>
      </c>
      <c r="F52">
        <v>700</v>
      </c>
      <c r="G52">
        <v>698</v>
      </c>
      <c r="H52">
        <v>670</v>
      </c>
      <c r="I52">
        <v>1</v>
      </c>
      <c r="J52">
        <v>27</v>
      </c>
      <c r="K52">
        <v>2</v>
      </c>
      <c r="L52">
        <v>219</v>
      </c>
      <c r="M52">
        <v>24</v>
      </c>
      <c r="N52">
        <v>168</v>
      </c>
      <c r="O52">
        <v>27</v>
      </c>
      <c r="P52">
        <v>0</v>
      </c>
      <c r="Q52">
        <v>0</v>
      </c>
    </row>
    <row r="53" spans="1:17" x14ac:dyDescent="0.25">
      <c r="A53" t="s">
        <v>68</v>
      </c>
      <c r="C53">
        <v>240531</v>
      </c>
      <c r="D53">
        <v>184562</v>
      </c>
      <c r="E53">
        <v>180584</v>
      </c>
      <c r="F53">
        <v>3978</v>
      </c>
      <c r="G53">
        <v>3966</v>
      </c>
      <c r="H53">
        <v>3570</v>
      </c>
      <c r="I53">
        <v>45</v>
      </c>
      <c r="J53">
        <v>351</v>
      </c>
      <c r="K53">
        <v>12</v>
      </c>
      <c r="L53">
        <v>2563</v>
      </c>
      <c r="M53">
        <v>218</v>
      </c>
      <c r="N53">
        <v>1994</v>
      </c>
      <c r="O53">
        <v>351</v>
      </c>
      <c r="P53">
        <v>0</v>
      </c>
      <c r="Q53">
        <v>0</v>
      </c>
    </row>
    <row r="54" spans="1:17" x14ac:dyDescent="0.25">
      <c r="A54" t="str">
        <f>"143401"</f>
        <v>143401</v>
      </c>
      <c r="B54" t="s">
        <v>69</v>
      </c>
      <c r="C54">
        <v>23907</v>
      </c>
      <c r="D54">
        <v>18025</v>
      </c>
      <c r="E54">
        <v>17641</v>
      </c>
      <c r="F54">
        <v>384</v>
      </c>
      <c r="G54">
        <v>381</v>
      </c>
      <c r="H54">
        <v>352</v>
      </c>
      <c r="I54">
        <v>14</v>
      </c>
      <c r="J54">
        <v>15</v>
      </c>
      <c r="K54">
        <v>3</v>
      </c>
      <c r="L54">
        <v>213</v>
      </c>
      <c r="M54">
        <v>19</v>
      </c>
      <c r="N54">
        <v>179</v>
      </c>
      <c r="O54">
        <v>15</v>
      </c>
      <c r="P54">
        <v>0</v>
      </c>
      <c r="Q54">
        <v>0</v>
      </c>
    </row>
    <row r="55" spans="1:17" x14ac:dyDescent="0.25">
      <c r="A55" t="str">
        <f>"143402"</f>
        <v>143402</v>
      </c>
      <c r="B55" t="s">
        <v>70</v>
      </c>
      <c r="C55">
        <v>33856</v>
      </c>
      <c r="D55">
        <v>25069</v>
      </c>
      <c r="E55">
        <v>24469</v>
      </c>
      <c r="F55">
        <v>600</v>
      </c>
      <c r="G55">
        <v>599</v>
      </c>
      <c r="H55">
        <v>577</v>
      </c>
      <c r="I55">
        <v>0</v>
      </c>
      <c r="J55">
        <v>22</v>
      </c>
      <c r="K55">
        <v>1</v>
      </c>
      <c r="L55">
        <v>312</v>
      </c>
      <c r="M55">
        <v>21</v>
      </c>
      <c r="N55">
        <v>269</v>
      </c>
      <c r="O55">
        <v>22</v>
      </c>
      <c r="P55">
        <v>0</v>
      </c>
      <c r="Q55">
        <v>0</v>
      </c>
    </row>
    <row r="56" spans="1:17" x14ac:dyDescent="0.25">
      <c r="A56" t="str">
        <f>"143403"</f>
        <v>143403</v>
      </c>
      <c r="B56" t="s">
        <v>71</v>
      </c>
      <c r="C56">
        <v>35229</v>
      </c>
      <c r="D56">
        <v>25761</v>
      </c>
      <c r="E56">
        <v>25079</v>
      </c>
      <c r="F56">
        <v>682</v>
      </c>
      <c r="G56">
        <v>679</v>
      </c>
      <c r="H56">
        <v>655</v>
      </c>
      <c r="I56">
        <v>0</v>
      </c>
      <c r="J56">
        <v>24</v>
      </c>
      <c r="K56">
        <v>3</v>
      </c>
      <c r="L56">
        <v>402</v>
      </c>
      <c r="M56">
        <v>15</v>
      </c>
      <c r="N56">
        <v>363</v>
      </c>
      <c r="O56">
        <v>24</v>
      </c>
      <c r="P56">
        <v>0</v>
      </c>
      <c r="Q56">
        <v>0</v>
      </c>
    </row>
    <row r="57" spans="1:17" x14ac:dyDescent="0.25">
      <c r="A57" t="str">
        <f>"143404"</f>
        <v>143404</v>
      </c>
      <c r="B57" t="s">
        <v>72</v>
      </c>
      <c r="C57">
        <v>16923</v>
      </c>
      <c r="D57">
        <v>13596</v>
      </c>
      <c r="E57">
        <v>13288</v>
      </c>
      <c r="F57">
        <v>308</v>
      </c>
      <c r="G57">
        <v>307</v>
      </c>
      <c r="H57">
        <v>260</v>
      </c>
      <c r="I57">
        <v>0</v>
      </c>
      <c r="J57">
        <v>47</v>
      </c>
      <c r="K57">
        <v>1</v>
      </c>
      <c r="L57">
        <v>265</v>
      </c>
      <c r="M57">
        <v>15</v>
      </c>
      <c r="N57">
        <v>203</v>
      </c>
      <c r="O57">
        <v>47</v>
      </c>
      <c r="P57">
        <v>0</v>
      </c>
      <c r="Q57">
        <v>0</v>
      </c>
    </row>
    <row r="58" spans="1:17" x14ac:dyDescent="0.25">
      <c r="A58" t="str">
        <f>"143405"</f>
        <v>143405</v>
      </c>
      <c r="B58" t="s">
        <v>73</v>
      </c>
      <c r="C58">
        <v>8026</v>
      </c>
      <c r="D58">
        <v>6193</v>
      </c>
      <c r="E58">
        <v>6058</v>
      </c>
      <c r="F58">
        <v>135</v>
      </c>
      <c r="G58">
        <v>134</v>
      </c>
      <c r="H58">
        <v>108</v>
      </c>
      <c r="I58">
        <v>22</v>
      </c>
      <c r="J58">
        <v>4</v>
      </c>
      <c r="K58">
        <v>1</v>
      </c>
      <c r="L58">
        <v>64</v>
      </c>
      <c r="M58">
        <v>17</v>
      </c>
      <c r="N58">
        <v>43</v>
      </c>
      <c r="O58">
        <v>4</v>
      </c>
      <c r="P58">
        <v>0</v>
      </c>
      <c r="Q58">
        <v>0</v>
      </c>
    </row>
    <row r="59" spans="1:17" x14ac:dyDescent="0.25">
      <c r="A59" t="str">
        <f>"143406"</f>
        <v>143406</v>
      </c>
      <c r="B59" t="s">
        <v>74</v>
      </c>
      <c r="C59">
        <v>7525</v>
      </c>
      <c r="D59">
        <v>6055</v>
      </c>
      <c r="E59">
        <v>5848</v>
      </c>
      <c r="F59">
        <v>207</v>
      </c>
      <c r="G59">
        <v>207</v>
      </c>
      <c r="H59">
        <v>185</v>
      </c>
      <c r="I59">
        <v>0</v>
      </c>
      <c r="J59">
        <v>22</v>
      </c>
      <c r="K59">
        <v>0</v>
      </c>
      <c r="L59">
        <v>97</v>
      </c>
      <c r="M59">
        <v>6</v>
      </c>
      <c r="N59">
        <v>69</v>
      </c>
      <c r="O59">
        <v>22</v>
      </c>
      <c r="P59">
        <v>0</v>
      </c>
      <c r="Q59">
        <v>0</v>
      </c>
    </row>
    <row r="60" spans="1:17" x14ac:dyDescent="0.25">
      <c r="A60" t="str">
        <f>"143407"</f>
        <v>143407</v>
      </c>
      <c r="B60" t="s">
        <v>75</v>
      </c>
      <c r="C60">
        <v>9935</v>
      </c>
      <c r="D60">
        <v>7660</v>
      </c>
      <c r="E60">
        <v>7477</v>
      </c>
      <c r="F60">
        <v>183</v>
      </c>
      <c r="G60">
        <v>182</v>
      </c>
      <c r="H60">
        <v>180</v>
      </c>
      <c r="I60">
        <v>0</v>
      </c>
      <c r="J60">
        <v>2</v>
      </c>
      <c r="K60">
        <v>1</v>
      </c>
      <c r="L60">
        <v>75</v>
      </c>
      <c r="M60">
        <v>17</v>
      </c>
      <c r="N60">
        <v>56</v>
      </c>
      <c r="O60">
        <v>2</v>
      </c>
      <c r="P60">
        <v>0</v>
      </c>
      <c r="Q60">
        <v>0</v>
      </c>
    </row>
    <row r="61" spans="1:17" x14ac:dyDescent="0.25">
      <c r="A61" t="str">
        <f>"143408"</f>
        <v>143408</v>
      </c>
      <c r="B61" t="s">
        <v>76</v>
      </c>
      <c r="C61">
        <v>6272</v>
      </c>
      <c r="D61">
        <v>4880</v>
      </c>
      <c r="E61">
        <v>4763</v>
      </c>
      <c r="F61">
        <v>117</v>
      </c>
      <c r="G61">
        <v>117</v>
      </c>
      <c r="H61">
        <v>111</v>
      </c>
      <c r="I61">
        <v>0</v>
      </c>
      <c r="J61">
        <v>6</v>
      </c>
      <c r="K61">
        <v>0</v>
      </c>
      <c r="L61">
        <v>50</v>
      </c>
      <c r="M61">
        <v>5</v>
      </c>
      <c r="N61">
        <v>39</v>
      </c>
      <c r="O61">
        <v>6</v>
      </c>
      <c r="P61">
        <v>0</v>
      </c>
      <c r="Q61">
        <v>0</v>
      </c>
    </row>
    <row r="62" spans="1:17" x14ac:dyDescent="0.25">
      <c r="A62" t="str">
        <f>"143409"</f>
        <v>143409</v>
      </c>
      <c r="B62" t="s">
        <v>77</v>
      </c>
      <c r="C62">
        <v>26720</v>
      </c>
      <c r="D62">
        <v>20013</v>
      </c>
      <c r="E62">
        <v>19409</v>
      </c>
      <c r="F62">
        <v>604</v>
      </c>
      <c r="G62">
        <v>604</v>
      </c>
      <c r="H62">
        <v>561</v>
      </c>
      <c r="I62">
        <v>0</v>
      </c>
      <c r="J62">
        <v>43</v>
      </c>
      <c r="K62">
        <v>0</v>
      </c>
      <c r="L62">
        <v>224</v>
      </c>
      <c r="M62">
        <v>29</v>
      </c>
      <c r="N62">
        <v>152</v>
      </c>
      <c r="O62">
        <v>43</v>
      </c>
      <c r="P62">
        <v>0</v>
      </c>
      <c r="Q62">
        <v>0</v>
      </c>
    </row>
    <row r="63" spans="1:17" x14ac:dyDescent="0.25">
      <c r="A63" t="str">
        <f>"143410"</f>
        <v>143410</v>
      </c>
      <c r="B63" t="s">
        <v>78</v>
      </c>
      <c r="C63">
        <v>2818</v>
      </c>
      <c r="D63">
        <v>2305</v>
      </c>
      <c r="E63">
        <v>2200</v>
      </c>
      <c r="F63">
        <v>105</v>
      </c>
      <c r="G63">
        <v>105</v>
      </c>
      <c r="H63">
        <v>99</v>
      </c>
      <c r="I63">
        <v>0</v>
      </c>
      <c r="J63">
        <v>6</v>
      </c>
      <c r="K63">
        <v>0</v>
      </c>
      <c r="L63">
        <v>40</v>
      </c>
      <c r="M63">
        <v>6</v>
      </c>
      <c r="N63">
        <v>28</v>
      </c>
      <c r="O63">
        <v>6</v>
      </c>
      <c r="P63">
        <v>0</v>
      </c>
      <c r="Q63">
        <v>0</v>
      </c>
    </row>
    <row r="64" spans="1:17" x14ac:dyDescent="0.25">
      <c r="A64" t="str">
        <f>"143411"</f>
        <v>143411</v>
      </c>
      <c r="B64" t="s">
        <v>79</v>
      </c>
      <c r="C64">
        <v>19884</v>
      </c>
      <c r="D64">
        <v>15616</v>
      </c>
      <c r="E64">
        <v>15404</v>
      </c>
      <c r="F64">
        <v>212</v>
      </c>
      <c r="G64">
        <v>212</v>
      </c>
      <c r="H64">
        <v>152</v>
      </c>
      <c r="I64">
        <v>9</v>
      </c>
      <c r="J64">
        <v>51</v>
      </c>
      <c r="K64">
        <v>0</v>
      </c>
      <c r="L64">
        <v>176</v>
      </c>
      <c r="M64">
        <v>19</v>
      </c>
      <c r="N64">
        <v>106</v>
      </c>
      <c r="O64">
        <v>51</v>
      </c>
      <c r="P64">
        <v>0</v>
      </c>
      <c r="Q64">
        <v>0</v>
      </c>
    </row>
    <row r="65" spans="1:17" x14ac:dyDescent="0.25">
      <c r="A65" t="str">
        <f>"143412"</f>
        <v>143412</v>
      </c>
      <c r="B65" t="s">
        <v>80</v>
      </c>
      <c r="C65">
        <v>49436</v>
      </c>
      <c r="D65">
        <v>39389</v>
      </c>
      <c r="E65">
        <v>38948</v>
      </c>
      <c r="F65">
        <v>441</v>
      </c>
      <c r="G65">
        <v>439</v>
      </c>
      <c r="H65">
        <v>330</v>
      </c>
      <c r="I65">
        <v>0</v>
      </c>
      <c r="J65">
        <v>109</v>
      </c>
      <c r="K65">
        <v>2</v>
      </c>
      <c r="L65">
        <v>645</v>
      </c>
      <c r="M65">
        <v>49</v>
      </c>
      <c r="N65">
        <v>487</v>
      </c>
      <c r="O65">
        <v>109</v>
      </c>
      <c r="P65">
        <v>0</v>
      </c>
      <c r="Q65">
        <v>0</v>
      </c>
    </row>
    <row r="66" spans="1:17" x14ac:dyDescent="0.25">
      <c r="A66" t="s">
        <v>81</v>
      </c>
      <c r="C66">
        <v>1671016</v>
      </c>
      <c r="D66">
        <v>1344299</v>
      </c>
      <c r="E66">
        <v>1292033</v>
      </c>
      <c r="F66">
        <v>52266</v>
      </c>
      <c r="G66">
        <v>51643</v>
      </c>
      <c r="H66">
        <v>49403</v>
      </c>
      <c r="I66">
        <v>26</v>
      </c>
      <c r="J66">
        <v>2214</v>
      </c>
      <c r="K66">
        <v>624</v>
      </c>
      <c r="L66">
        <v>32224</v>
      </c>
      <c r="M66">
        <v>2226</v>
      </c>
      <c r="N66">
        <v>27784</v>
      </c>
      <c r="O66">
        <v>2214</v>
      </c>
      <c r="P66">
        <v>1</v>
      </c>
      <c r="Q66">
        <v>0</v>
      </c>
    </row>
    <row r="67" spans="1:17" x14ac:dyDescent="0.25">
      <c r="A67" t="str">
        <f>"146502"</f>
        <v>146502</v>
      </c>
      <c r="B67" t="s">
        <v>82</v>
      </c>
      <c r="C67">
        <v>118891</v>
      </c>
      <c r="D67">
        <v>93727</v>
      </c>
      <c r="E67">
        <v>90784</v>
      </c>
      <c r="F67">
        <v>2943</v>
      </c>
      <c r="G67">
        <v>2924</v>
      </c>
      <c r="H67">
        <v>2799</v>
      </c>
      <c r="I67">
        <v>3</v>
      </c>
      <c r="J67">
        <v>122</v>
      </c>
      <c r="K67">
        <v>19</v>
      </c>
      <c r="L67">
        <v>2162</v>
      </c>
      <c r="M67">
        <v>111</v>
      </c>
      <c r="N67">
        <v>1929</v>
      </c>
      <c r="O67">
        <v>122</v>
      </c>
      <c r="P67">
        <v>0</v>
      </c>
      <c r="Q67">
        <v>0</v>
      </c>
    </row>
    <row r="68" spans="1:17" x14ac:dyDescent="0.25">
      <c r="A68" t="str">
        <f>"146503"</f>
        <v>146503</v>
      </c>
      <c r="B68" t="s">
        <v>83</v>
      </c>
      <c r="C68">
        <v>121043</v>
      </c>
      <c r="D68">
        <v>87628</v>
      </c>
      <c r="E68">
        <v>85094</v>
      </c>
      <c r="F68">
        <v>2534</v>
      </c>
      <c r="G68">
        <v>2517</v>
      </c>
      <c r="H68">
        <v>2419</v>
      </c>
      <c r="I68">
        <v>0</v>
      </c>
      <c r="J68">
        <v>98</v>
      </c>
      <c r="K68">
        <v>17</v>
      </c>
      <c r="L68">
        <v>1512</v>
      </c>
      <c r="M68">
        <v>71</v>
      </c>
      <c r="N68">
        <v>1343</v>
      </c>
      <c r="O68">
        <v>98</v>
      </c>
      <c r="P68">
        <v>0</v>
      </c>
      <c r="Q68">
        <v>0</v>
      </c>
    </row>
    <row r="69" spans="1:17" x14ac:dyDescent="0.25">
      <c r="A69" t="str">
        <f>"146504"</f>
        <v>146504</v>
      </c>
      <c r="B69" t="s">
        <v>84</v>
      </c>
      <c r="C69">
        <v>123976</v>
      </c>
      <c r="D69">
        <v>102398</v>
      </c>
      <c r="E69">
        <v>98756</v>
      </c>
      <c r="F69">
        <v>3642</v>
      </c>
      <c r="G69">
        <v>3596</v>
      </c>
      <c r="H69">
        <v>3401</v>
      </c>
      <c r="I69">
        <v>1</v>
      </c>
      <c r="J69">
        <v>194</v>
      </c>
      <c r="K69">
        <v>46</v>
      </c>
      <c r="L69">
        <v>2716</v>
      </c>
      <c r="M69">
        <v>230</v>
      </c>
      <c r="N69">
        <v>2292</v>
      </c>
      <c r="O69">
        <v>194</v>
      </c>
      <c r="P69">
        <v>0</v>
      </c>
      <c r="Q69">
        <v>0</v>
      </c>
    </row>
    <row r="70" spans="1:17" x14ac:dyDescent="0.25">
      <c r="A70" t="str">
        <f>"146505"</f>
        <v>146505</v>
      </c>
      <c r="B70" t="s">
        <v>85</v>
      </c>
      <c r="C70">
        <v>203464</v>
      </c>
      <c r="D70">
        <v>167842</v>
      </c>
      <c r="E70">
        <v>160556</v>
      </c>
      <c r="F70">
        <v>7286</v>
      </c>
      <c r="G70">
        <v>7159</v>
      </c>
      <c r="H70">
        <v>6908</v>
      </c>
      <c r="I70">
        <v>0</v>
      </c>
      <c r="J70">
        <v>251</v>
      </c>
      <c r="K70">
        <v>127</v>
      </c>
      <c r="L70">
        <v>4358</v>
      </c>
      <c r="M70">
        <v>270</v>
      </c>
      <c r="N70">
        <v>3837</v>
      </c>
      <c r="O70">
        <v>251</v>
      </c>
      <c r="P70">
        <v>0</v>
      </c>
      <c r="Q70">
        <v>0</v>
      </c>
    </row>
    <row r="71" spans="1:17" x14ac:dyDescent="0.25">
      <c r="A71" t="str">
        <f>"146506"</f>
        <v>146506</v>
      </c>
      <c r="B71" t="s">
        <v>86</v>
      </c>
      <c r="C71">
        <v>74764</v>
      </c>
      <c r="D71">
        <v>61807</v>
      </c>
      <c r="E71">
        <v>59019</v>
      </c>
      <c r="F71">
        <v>2788</v>
      </c>
      <c r="G71">
        <v>2756</v>
      </c>
      <c r="H71">
        <v>2687</v>
      </c>
      <c r="I71">
        <v>0</v>
      </c>
      <c r="J71">
        <v>69</v>
      </c>
      <c r="K71">
        <v>32</v>
      </c>
      <c r="L71">
        <v>1760</v>
      </c>
      <c r="M71">
        <v>105</v>
      </c>
      <c r="N71">
        <v>1586</v>
      </c>
      <c r="O71">
        <v>69</v>
      </c>
      <c r="P71">
        <v>0</v>
      </c>
      <c r="Q71">
        <v>0</v>
      </c>
    </row>
    <row r="72" spans="1:17" x14ac:dyDescent="0.25">
      <c r="A72" t="str">
        <f>"146507"</f>
        <v>146507</v>
      </c>
      <c r="B72" t="s">
        <v>87</v>
      </c>
      <c r="C72">
        <v>169630</v>
      </c>
      <c r="D72">
        <v>139339</v>
      </c>
      <c r="E72">
        <v>135769</v>
      </c>
      <c r="F72">
        <v>3570</v>
      </c>
      <c r="G72">
        <v>3514</v>
      </c>
      <c r="H72">
        <v>3343</v>
      </c>
      <c r="I72">
        <v>3</v>
      </c>
      <c r="J72">
        <v>168</v>
      </c>
      <c r="K72">
        <v>56</v>
      </c>
      <c r="L72">
        <v>3164</v>
      </c>
      <c r="M72">
        <v>210</v>
      </c>
      <c r="N72">
        <v>2786</v>
      </c>
      <c r="O72">
        <v>168</v>
      </c>
      <c r="P72">
        <v>0</v>
      </c>
      <c r="Q72">
        <v>0</v>
      </c>
    </row>
    <row r="73" spans="1:17" x14ac:dyDescent="0.25">
      <c r="A73" t="str">
        <f>"146508"</f>
        <v>146508</v>
      </c>
      <c r="B73" t="s">
        <v>88</v>
      </c>
      <c r="C73">
        <v>57127</v>
      </c>
      <c r="D73">
        <v>47844</v>
      </c>
      <c r="E73">
        <v>45898</v>
      </c>
      <c r="F73">
        <v>1946</v>
      </c>
      <c r="G73">
        <v>1920</v>
      </c>
      <c r="H73">
        <v>1824</v>
      </c>
      <c r="I73">
        <v>6</v>
      </c>
      <c r="J73">
        <v>90</v>
      </c>
      <c r="K73">
        <v>26</v>
      </c>
      <c r="L73">
        <v>1250</v>
      </c>
      <c r="M73">
        <v>92</v>
      </c>
      <c r="N73">
        <v>1068</v>
      </c>
      <c r="O73">
        <v>90</v>
      </c>
      <c r="P73">
        <v>0</v>
      </c>
      <c r="Q73">
        <v>0</v>
      </c>
    </row>
    <row r="74" spans="1:17" x14ac:dyDescent="0.25">
      <c r="A74" t="str">
        <f>"146509"</f>
        <v>146509</v>
      </c>
      <c r="B74" t="s">
        <v>89</v>
      </c>
      <c r="C74">
        <v>22781</v>
      </c>
      <c r="D74">
        <v>18110</v>
      </c>
      <c r="E74">
        <v>17613</v>
      </c>
      <c r="F74">
        <v>497</v>
      </c>
      <c r="G74">
        <v>496</v>
      </c>
      <c r="H74">
        <v>468</v>
      </c>
      <c r="I74">
        <v>0</v>
      </c>
      <c r="J74">
        <v>28</v>
      </c>
      <c r="K74">
        <v>1</v>
      </c>
      <c r="L74">
        <v>370</v>
      </c>
      <c r="M74">
        <v>32</v>
      </c>
      <c r="N74">
        <v>310</v>
      </c>
      <c r="O74">
        <v>28</v>
      </c>
      <c r="P74">
        <v>0</v>
      </c>
      <c r="Q74">
        <v>0</v>
      </c>
    </row>
    <row r="75" spans="1:17" x14ac:dyDescent="0.25">
      <c r="A75" t="str">
        <f>"146510"</f>
        <v>146510</v>
      </c>
      <c r="B75" t="s">
        <v>90</v>
      </c>
      <c r="C75">
        <v>100789</v>
      </c>
      <c r="D75">
        <v>86105</v>
      </c>
      <c r="E75">
        <v>81919</v>
      </c>
      <c r="F75">
        <v>4186</v>
      </c>
      <c r="G75">
        <v>4110</v>
      </c>
      <c r="H75">
        <v>3984</v>
      </c>
      <c r="I75">
        <v>3</v>
      </c>
      <c r="J75">
        <v>123</v>
      </c>
      <c r="K75">
        <v>77</v>
      </c>
      <c r="L75">
        <v>2848</v>
      </c>
      <c r="M75">
        <v>172</v>
      </c>
      <c r="N75">
        <v>2553</v>
      </c>
      <c r="O75">
        <v>123</v>
      </c>
      <c r="P75">
        <v>1</v>
      </c>
      <c r="Q75">
        <v>0</v>
      </c>
    </row>
    <row r="76" spans="1:17" x14ac:dyDescent="0.25">
      <c r="A76" t="str">
        <f>"146511"</f>
        <v>146511</v>
      </c>
      <c r="B76" t="s">
        <v>91</v>
      </c>
      <c r="C76">
        <v>117517</v>
      </c>
      <c r="D76">
        <v>96054</v>
      </c>
      <c r="E76">
        <v>94032</v>
      </c>
      <c r="F76">
        <v>2022</v>
      </c>
      <c r="G76">
        <v>2016</v>
      </c>
      <c r="H76">
        <v>1912</v>
      </c>
      <c r="I76">
        <v>4</v>
      </c>
      <c r="J76">
        <v>100</v>
      </c>
      <c r="K76">
        <v>6</v>
      </c>
      <c r="L76">
        <v>2163</v>
      </c>
      <c r="M76">
        <v>139</v>
      </c>
      <c r="N76">
        <v>1924</v>
      </c>
      <c r="O76">
        <v>100</v>
      </c>
      <c r="P76">
        <v>0</v>
      </c>
      <c r="Q76">
        <v>0</v>
      </c>
    </row>
    <row r="77" spans="1:17" x14ac:dyDescent="0.25">
      <c r="A77" t="str">
        <f>"146512"</f>
        <v>146512</v>
      </c>
      <c r="B77" t="s">
        <v>92</v>
      </c>
      <c r="C77">
        <v>57599</v>
      </c>
      <c r="D77">
        <v>43952</v>
      </c>
      <c r="E77">
        <v>42201</v>
      </c>
      <c r="F77">
        <v>1751</v>
      </c>
      <c r="G77">
        <v>1739</v>
      </c>
      <c r="H77">
        <v>1649</v>
      </c>
      <c r="I77">
        <v>0</v>
      </c>
      <c r="J77">
        <v>90</v>
      </c>
      <c r="K77">
        <v>12</v>
      </c>
      <c r="L77">
        <v>919</v>
      </c>
      <c r="M77">
        <v>52</v>
      </c>
      <c r="N77">
        <v>777</v>
      </c>
      <c r="O77">
        <v>90</v>
      </c>
      <c r="P77">
        <v>0</v>
      </c>
      <c r="Q77">
        <v>0</v>
      </c>
    </row>
    <row r="78" spans="1:17" x14ac:dyDescent="0.25">
      <c r="A78" t="str">
        <f>"146513"</f>
        <v>146513</v>
      </c>
      <c r="B78" t="s">
        <v>93</v>
      </c>
      <c r="C78">
        <v>142285</v>
      </c>
      <c r="D78">
        <v>112821</v>
      </c>
      <c r="E78">
        <v>108509</v>
      </c>
      <c r="F78">
        <v>4312</v>
      </c>
      <c r="G78">
        <v>4255</v>
      </c>
      <c r="H78">
        <v>4016</v>
      </c>
      <c r="I78">
        <v>1</v>
      </c>
      <c r="J78">
        <v>238</v>
      </c>
      <c r="K78">
        <v>57</v>
      </c>
      <c r="L78">
        <v>2546</v>
      </c>
      <c r="M78">
        <v>122</v>
      </c>
      <c r="N78">
        <v>2186</v>
      </c>
      <c r="O78">
        <v>238</v>
      </c>
      <c r="P78">
        <v>0</v>
      </c>
      <c r="Q78">
        <v>0</v>
      </c>
    </row>
    <row r="79" spans="1:17" x14ac:dyDescent="0.25">
      <c r="A79" t="str">
        <f>"146514"</f>
        <v>146514</v>
      </c>
      <c r="B79" t="s">
        <v>94</v>
      </c>
      <c r="C79">
        <v>75153</v>
      </c>
      <c r="D79">
        <v>58531</v>
      </c>
      <c r="E79">
        <v>56493</v>
      </c>
      <c r="F79">
        <v>2038</v>
      </c>
      <c r="G79">
        <v>2021</v>
      </c>
      <c r="H79">
        <v>1863</v>
      </c>
      <c r="I79">
        <v>0</v>
      </c>
      <c r="J79">
        <v>158</v>
      </c>
      <c r="K79">
        <v>17</v>
      </c>
      <c r="L79">
        <v>1126</v>
      </c>
      <c r="M79">
        <v>267</v>
      </c>
      <c r="N79">
        <v>701</v>
      </c>
      <c r="O79">
        <v>158</v>
      </c>
      <c r="P79">
        <v>0</v>
      </c>
      <c r="Q79">
        <v>0</v>
      </c>
    </row>
    <row r="80" spans="1:17" x14ac:dyDescent="0.25">
      <c r="A80" t="str">
        <f>"146515"</f>
        <v>146515</v>
      </c>
      <c r="B80" t="s">
        <v>95</v>
      </c>
      <c r="C80">
        <v>24408</v>
      </c>
      <c r="D80">
        <v>18981</v>
      </c>
      <c r="E80">
        <v>18011</v>
      </c>
      <c r="F80">
        <v>970</v>
      </c>
      <c r="G80">
        <v>965</v>
      </c>
      <c r="H80">
        <v>916</v>
      </c>
      <c r="I80">
        <v>0</v>
      </c>
      <c r="J80">
        <v>49</v>
      </c>
      <c r="K80">
        <v>5</v>
      </c>
      <c r="L80">
        <v>291</v>
      </c>
      <c r="M80">
        <v>20</v>
      </c>
      <c r="N80">
        <v>222</v>
      </c>
      <c r="O80">
        <v>49</v>
      </c>
      <c r="P80">
        <v>0</v>
      </c>
      <c r="Q80">
        <v>0</v>
      </c>
    </row>
    <row r="81" spans="1:17" x14ac:dyDescent="0.25">
      <c r="A81" t="str">
        <f>"146516"</f>
        <v>146516</v>
      </c>
      <c r="B81" t="s">
        <v>96</v>
      </c>
      <c r="C81">
        <v>40720</v>
      </c>
      <c r="D81">
        <v>28619</v>
      </c>
      <c r="E81">
        <v>26724</v>
      </c>
      <c r="F81">
        <v>1895</v>
      </c>
      <c r="G81">
        <v>1856</v>
      </c>
      <c r="H81">
        <v>1800</v>
      </c>
      <c r="I81">
        <v>0</v>
      </c>
      <c r="J81">
        <v>56</v>
      </c>
      <c r="K81">
        <v>39</v>
      </c>
      <c r="L81">
        <v>372</v>
      </c>
      <c r="M81">
        <v>26</v>
      </c>
      <c r="N81">
        <v>290</v>
      </c>
      <c r="O81">
        <v>56</v>
      </c>
      <c r="P81">
        <v>0</v>
      </c>
      <c r="Q81">
        <v>0</v>
      </c>
    </row>
    <row r="82" spans="1:17" x14ac:dyDescent="0.25">
      <c r="A82" t="str">
        <f>"146517"</f>
        <v>146517</v>
      </c>
      <c r="B82" t="s">
        <v>97</v>
      </c>
      <c r="C82">
        <v>40905</v>
      </c>
      <c r="D82">
        <v>32182</v>
      </c>
      <c r="E82">
        <v>30388</v>
      </c>
      <c r="F82">
        <v>1794</v>
      </c>
      <c r="G82">
        <v>1786</v>
      </c>
      <c r="H82">
        <v>1714</v>
      </c>
      <c r="I82">
        <v>0</v>
      </c>
      <c r="J82">
        <v>72</v>
      </c>
      <c r="K82">
        <v>8</v>
      </c>
      <c r="L82">
        <v>694</v>
      </c>
      <c r="M82">
        <v>43</v>
      </c>
      <c r="N82">
        <v>579</v>
      </c>
      <c r="O82">
        <v>72</v>
      </c>
      <c r="P82">
        <v>0</v>
      </c>
      <c r="Q82">
        <v>0</v>
      </c>
    </row>
    <row r="83" spans="1:17" x14ac:dyDescent="0.25">
      <c r="A83" t="str">
        <f>"146518"</f>
        <v>146518</v>
      </c>
      <c r="B83" t="s">
        <v>98</v>
      </c>
      <c r="C83">
        <v>129483</v>
      </c>
      <c r="D83">
        <v>107238</v>
      </c>
      <c r="E83">
        <v>101700</v>
      </c>
      <c r="F83">
        <v>5538</v>
      </c>
      <c r="G83">
        <v>5493</v>
      </c>
      <c r="H83">
        <v>5242</v>
      </c>
      <c r="I83">
        <v>0</v>
      </c>
      <c r="J83">
        <v>251</v>
      </c>
      <c r="K83">
        <v>45</v>
      </c>
      <c r="L83">
        <v>2940</v>
      </c>
      <c r="M83">
        <v>203</v>
      </c>
      <c r="N83">
        <v>2486</v>
      </c>
      <c r="O83">
        <v>251</v>
      </c>
      <c r="P83">
        <v>0</v>
      </c>
      <c r="Q83">
        <v>0</v>
      </c>
    </row>
    <row r="84" spans="1:17" x14ac:dyDescent="0.25">
      <c r="A84" t="str">
        <f>"146519"</f>
        <v>146519</v>
      </c>
      <c r="B84" t="s">
        <v>99</v>
      </c>
      <c r="C84">
        <v>50481</v>
      </c>
      <c r="D84">
        <v>41121</v>
      </c>
      <c r="E84">
        <v>38567</v>
      </c>
      <c r="F84">
        <v>2554</v>
      </c>
      <c r="G84">
        <v>2520</v>
      </c>
      <c r="H84">
        <v>2458</v>
      </c>
      <c r="I84">
        <v>5</v>
      </c>
      <c r="J84">
        <v>57</v>
      </c>
      <c r="K84">
        <v>34</v>
      </c>
      <c r="L84">
        <v>1033</v>
      </c>
      <c r="M84">
        <v>61</v>
      </c>
      <c r="N84">
        <v>915</v>
      </c>
      <c r="O84">
        <v>57</v>
      </c>
      <c r="P84">
        <v>0</v>
      </c>
      <c r="Q84">
        <v>0</v>
      </c>
    </row>
    <row r="85" spans="1:17" x14ac:dyDescent="0.25">
      <c r="A85" t="s">
        <v>100</v>
      </c>
      <c r="C85">
        <v>2766960</v>
      </c>
      <c r="D85">
        <v>2200501</v>
      </c>
      <c r="E85">
        <v>2121890</v>
      </c>
      <c r="F85">
        <v>78611</v>
      </c>
      <c r="G85">
        <v>77820</v>
      </c>
      <c r="H85">
        <v>73422</v>
      </c>
      <c r="I85">
        <v>98</v>
      </c>
      <c r="J85">
        <v>4300</v>
      </c>
      <c r="K85">
        <v>794</v>
      </c>
      <c r="L85">
        <v>47476</v>
      </c>
      <c r="M85">
        <v>3590</v>
      </c>
      <c r="N85">
        <v>39586</v>
      </c>
      <c r="O85">
        <v>4300</v>
      </c>
      <c r="P85">
        <v>3</v>
      </c>
      <c r="Q85">
        <v>0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rejestr_wyborcow_2020_kw_1_2020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 Dlutek</dc:creator>
  <cp:lastModifiedBy>pawel_dlutek</cp:lastModifiedBy>
  <dcterms:created xsi:type="dcterms:W3CDTF">2020-06-05T06:29:43Z</dcterms:created>
  <dcterms:modified xsi:type="dcterms:W3CDTF">2020-06-05T06:29:43Z</dcterms:modified>
</cp:coreProperties>
</file>