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375" windowWidth="28410" windowHeight="11505"/>
  </bookViews>
  <sheets>
    <sheet name="rejestr_wyborcow_2018_kw_1_2018" sheetId="1" r:id="rId1"/>
  </sheets>
  <calcPr calcId="125725"/>
</workbook>
</file>

<file path=xl/calcChain.xml><?xml version="1.0" encoding="utf-8"?>
<calcChain xmlns="http://schemas.openxmlformats.org/spreadsheetml/2006/main">
  <c r="D85" i="1"/>
  <c r="E85"/>
  <c r="F85"/>
  <c r="G85"/>
  <c r="H85"/>
  <c r="I85"/>
  <c r="J85"/>
  <c r="K85"/>
  <c r="L85"/>
  <c r="M85"/>
  <c r="N85"/>
  <c r="O85"/>
  <c r="P85"/>
  <c r="Q85"/>
  <c r="C85"/>
  <c r="D66"/>
  <c r="E66"/>
  <c r="F66"/>
  <c r="G66"/>
  <c r="H66"/>
  <c r="I66"/>
  <c r="J66"/>
  <c r="K66"/>
  <c r="L66"/>
  <c r="M66"/>
  <c r="N66"/>
  <c r="O66"/>
  <c r="P66"/>
  <c r="Q66"/>
  <c r="C66"/>
  <c r="D53"/>
  <c r="E53"/>
  <c r="F53"/>
  <c r="G53"/>
  <c r="H53"/>
  <c r="I53"/>
  <c r="J53"/>
  <c r="K53"/>
  <c r="L53"/>
  <c r="M53"/>
  <c r="N53"/>
  <c r="O53"/>
  <c r="P53"/>
  <c r="Q53"/>
  <c r="C53"/>
  <c r="D45"/>
  <c r="E45"/>
  <c r="F45"/>
  <c r="G45"/>
  <c r="H45"/>
  <c r="I45"/>
  <c r="J45"/>
  <c r="K45"/>
  <c r="L45"/>
  <c r="M45"/>
  <c r="N45"/>
  <c r="O45"/>
  <c r="P45"/>
  <c r="Q45"/>
  <c r="C45"/>
  <c r="D38"/>
  <c r="E38"/>
  <c r="F38"/>
  <c r="G38"/>
  <c r="H38"/>
  <c r="I38"/>
  <c r="J38"/>
  <c r="K38"/>
  <c r="L38"/>
  <c r="M38"/>
  <c r="N38"/>
  <c r="O38"/>
  <c r="P38"/>
  <c r="Q38"/>
  <c r="C38"/>
  <c r="D31"/>
  <c r="E31"/>
  <c r="F31"/>
  <c r="G31"/>
  <c r="H31"/>
  <c r="I31"/>
  <c r="J31"/>
  <c r="K31"/>
  <c r="L31"/>
  <c r="M31"/>
  <c r="N31"/>
  <c r="O31"/>
  <c r="P31"/>
  <c r="Q31"/>
  <c r="C31"/>
  <c r="D22"/>
  <c r="E22"/>
  <c r="F22"/>
  <c r="G22"/>
  <c r="H22"/>
  <c r="I22"/>
  <c r="J22"/>
  <c r="K22"/>
  <c r="L22"/>
  <c r="M22"/>
  <c r="N22"/>
  <c r="O22"/>
  <c r="P22"/>
  <c r="Q22"/>
  <c r="C22"/>
  <c r="D15"/>
  <c r="E15"/>
  <c r="F15"/>
  <c r="G15"/>
  <c r="H15"/>
  <c r="I15"/>
  <c r="J15"/>
  <c r="K15"/>
  <c r="L15"/>
  <c r="M15"/>
  <c r="N15"/>
  <c r="O15"/>
  <c r="P15"/>
  <c r="Q15"/>
  <c r="C15"/>
  <c r="D9"/>
  <c r="E9"/>
  <c r="F9"/>
  <c r="G9"/>
  <c r="H9"/>
  <c r="I9"/>
  <c r="J9"/>
  <c r="K9"/>
  <c r="L9"/>
  <c r="M9"/>
  <c r="N9"/>
  <c r="O9"/>
  <c r="P9"/>
  <c r="Q9"/>
  <c r="C9"/>
  <c r="E2"/>
  <c r="F2"/>
  <c r="G2"/>
  <c r="H2"/>
  <c r="I2"/>
  <c r="J2"/>
  <c r="K2"/>
  <c r="L2"/>
  <c r="M2"/>
  <c r="N2"/>
  <c r="O2"/>
  <c r="P2"/>
  <c r="Q2"/>
  <c r="D2"/>
  <c r="C2"/>
  <c r="A3"/>
  <c r="A4"/>
  <c r="A5"/>
  <c r="A6"/>
  <c r="A7"/>
  <c r="A8"/>
  <c r="A10"/>
  <c r="A11"/>
  <c r="A12"/>
  <c r="A13"/>
  <c r="A14"/>
  <c r="A16"/>
  <c r="A17"/>
  <c r="A18"/>
  <c r="A19"/>
  <c r="A20"/>
  <c r="A21"/>
  <c r="A23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A46"/>
  <c r="A47"/>
  <c r="A48"/>
  <c r="A49"/>
  <c r="A50"/>
  <c r="A51"/>
  <c r="A52"/>
  <c r="A54"/>
  <c r="A55"/>
  <c r="A56"/>
  <c r="A57"/>
  <c r="A58"/>
  <c r="A59"/>
  <c r="A60"/>
  <c r="A61"/>
  <c r="A62"/>
  <c r="A63"/>
  <c r="A64"/>
  <c r="A65"/>
  <c r="A67"/>
  <c r="A68"/>
  <c r="A69"/>
  <c r="A70"/>
  <c r="A71"/>
  <c r="A72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<sst xmlns="http://schemas.openxmlformats.org/spreadsheetml/2006/main" count="101" uniqueCount="101">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</sst>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>
  <fonts count="18">
    <font>
      <sz val="10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>
      <pane ySplit="1" topLeftCell="A2" activePane="bottomLeft" state="frozen"/>
      <selection pane="bottomLeft" activeCell="T12" sqref="T12"/>
    </sheetView>
  </sheetViews>
  <sheetFormatPr defaultRowHeight="12.75"/>
  <cols>
    <col min="1" max="1" width="12.6640625" customWidth="1"/>
    <col min="2" max="2" width="26" bestFit="1" customWidth="1"/>
    <col min="3" max="3" width="12.6640625" customWidth="1"/>
    <col min="4" max="4" width="11" customWidth="1"/>
    <col min="5" max="5" width="11.6640625" customWidth="1"/>
    <col min="6" max="6" width="13.1640625" customWidth="1"/>
    <col min="7" max="7" width="13.5" customWidth="1"/>
    <col min="8" max="8" width="11.83203125" customWidth="1"/>
    <col min="9" max="9" width="12.33203125" customWidth="1"/>
    <col min="10" max="10" width="14" customWidth="1"/>
    <col min="11" max="11" width="12.6640625" customWidth="1"/>
    <col min="12" max="12" width="16.33203125" customWidth="1"/>
    <col min="13" max="13" width="11.83203125" customWidth="1"/>
    <col min="14" max="14" width="12" customWidth="1"/>
    <col min="15" max="15" width="12.5" customWidth="1"/>
    <col min="16" max="16" width="11.6640625" customWidth="1"/>
    <col min="17" max="17" width="12" customWidth="1"/>
  </cols>
  <sheetData>
    <row r="1" spans="1:17" s="1" customFormat="1" ht="89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3" t="s">
        <v>17</v>
      </c>
      <c r="B2" s="3"/>
      <c r="C2" s="3">
        <f>C3+C4+C5+C6+C7+C8</f>
        <v>89636</v>
      </c>
      <c r="D2" s="3">
        <f>D3+D4+D5+D6+D7+D8</f>
        <v>70476</v>
      </c>
      <c r="E2" s="3">
        <f t="shared" ref="E2:Q2" si="0">E3+E4+E5+E6+E7+E8</f>
        <v>68878</v>
      </c>
      <c r="F2" s="3">
        <f t="shared" si="0"/>
        <v>1598</v>
      </c>
      <c r="G2" s="3">
        <f t="shared" si="0"/>
        <v>1586</v>
      </c>
      <c r="H2" s="3">
        <f t="shared" si="0"/>
        <v>1421</v>
      </c>
      <c r="I2" s="3">
        <f t="shared" si="0"/>
        <v>11</v>
      </c>
      <c r="J2" s="3">
        <f t="shared" si="0"/>
        <v>154</v>
      </c>
      <c r="K2" s="3">
        <f t="shared" si="0"/>
        <v>13</v>
      </c>
      <c r="L2" s="3">
        <f t="shared" si="0"/>
        <v>733</v>
      </c>
      <c r="M2" s="3">
        <f t="shared" si="0"/>
        <v>78</v>
      </c>
      <c r="N2" s="3">
        <f t="shared" si="0"/>
        <v>501</v>
      </c>
      <c r="O2" s="3">
        <f t="shared" si="0"/>
        <v>154</v>
      </c>
      <c r="P2" s="3">
        <f t="shared" si="0"/>
        <v>1</v>
      </c>
      <c r="Q2" s="3">
        <f t="shared" si="0"/>
        <v>0</v>
      </c>
    </row>
    <row r="3" spans="1:17">
      <c r="A3" s="3" t="str">
        <f>"140501"</f>
        <v>140501</v>
      </c>
      <c r="B3" s="3" t="s">
        <v>18</v>
      </c>
      <c r="C3">
        <v>15778</v>
      </c>
      <c r="D3">
        <v>12813</v>
      </c>
      <c r="E3">
        <v>12460</v>
      </c>
      <c r="F3">
        <v>353</v>
      </c>
      <c r="G3">
        <v>348</v>
      </c>
      <c r="H3">
        <v>315</v>
      </c>
      <c r="I3">
        <v>0</v>
      </c>
      <c r="J3">
        <v>33</v>
      </c>
      <c r="K3">
        <v>5</v>
      </c>
      <c r="L3">
        <v>162</v>
      </c>
      <c r="M3">
        <v>24</v>
      </c>
      <c r="N3">
        <v>105</v>
      </c>
      <c r="O3">
        <v>33</v>
      </c>
      <c r="P3">
        <v>0</v>
      </c>
      <c r="Q3">
        <v>0</v>
      </c>
    </row>
    <row r="4" spans="1:17">
      <c r="A4" s="3" t="str">
        <f>"140502"</f>
        <v>140502</v>
      </c>
      <c r="B4" s="3" t="s">
        <v>19</v>
      </c>
      <c r="C4">
        <v>3922</v>
      </c>
      <c r="D4">
        <v>3209</v>
      </c>
      <c r="E4">
        <v>2937</v>
      </c>
      <c r="F4">
        <v>272</v>
      </c>
      <c r="G4">
        <v>269</v>
      </c>
      <c r="H4">
        <v>253</v>
      </c>
      <c r="I4">
        <v>0</v>
      </c>
      <c r="J4">
        <v>16</v>
      </c>
      <c r="K4">
        <v>4</v>
      </c>
      <c r="L4">
        <v>62</v>
      </c>
      <c r="M4">
        <v>0</v>
      </c>
      <c r="N4">
        <v>46</v>
      </c>
      <c r="O4">
        <v>16</v>
      </c>
      <c r="P4">
        <v>1</v>
      </c>
      <c r="Q4">
        <v>0</v>
      </c>
    </row>
    <row r="5" spans="1:17">
      <c r="A5" s="3" t="str">
        <f>"140503"</f>
        <v>140503</v>
      </c>
      <c r="B5" s="3" t="s">
        <v>20</v>
      </c>
      <c r="C5">
        <v>5234</v>
      </c>
      <c r="D5">
        <v>4116</v>
      </c>
      <c r="E5">
        <v>4070</v>
      </c>
      <c r="F5">
        <v>46</v>
      </c>
      <c r="G5">
        <v>46</v>
      </c>
      <c r="H5">
        <v>44</v>
      </c>
      <c r="I5">
        <v>1</v>
      </c>
      <c r="J5">
        <v>1</v>
      </c>
      <c r="K5">
        <v>0</v>
      </c>
      <c r="L5">
        <v>20</v>
      </c>
      <c r="M5">
        <v>6</v>
      </c>
      <c r="N5">
        <v>13</v>
      </c>
      <c r="O5">
        <v>1</v>
      </c>
      <c r="P5">
        <v>0</v>
      </c>
      <c r="Q5">
        <v>0</v>
      </c>
    </row>
    <row r="6" spans="1:17">
      <c r="A6" s="3" t="str">
        <f>"140504"</f>
        <v>140504</v>
      </c>
      <c r="B6" s="3" t="s">
        <v>21</v>
      </c>
      <c r="C6">
        <v>44226</v>
      </c>
      <c r="D6">
        <v>34391</v>
      </c>
      <c r="E6">
        <v>33988</v>
      </c>
      <c r="F6">
        <v>403</v>
      </c>
      <c r="G6">
        <v>399</v>
      </c>
      <c r="H6">
        <v>307</v>
      </c>
      <c r="I6">
        <v>0</v>
      </c>
      <c r="J6">
        <v>92</v>
      </c>
      <c r="K6">
        <v>4</v>
      </c>
      <c r="L6">
        <v>378</v>
      </c>
      <c r="M6">
        <v>35</v>
      </c>
      <c r="N6">
        <v>251</v>
      </c>
      <c r="O6">
        <v>92</v>
      </c>
      <c r="P6">
        <v>0</v>
      </c>
      <c r="Q6">
        <v>0</v>
      </c>
    </row>
    <row r="7" spans="1:17">
      <c r="A7" s="3" t="str">
        <f>"140505"</f>
        <v>140505</v>
      </c>
      <c r="B7" s="3" t="s">
        <v>22</v>
      </c>
      <c r="C7">
        <v>11968</v>
      </c>
      <c r="D7">
        <v>9382</v>
      </c>
      <c r="E7">
        <v>9204</v>
      </c>
      <c r="F7">
        <v>178</v>
      </c>
      <c r="G7">
        <v>178</v>
      </c>
      <c r="H7">
        <v>172</v>
      </c>
      <c r="I7">
        <v>1</v>
      </c>
      <c r="J7">
        <v>5</v>
      </c>
      <c r="K7">
        <v>0</v>
      </c>
      <c r="L7">
        <v>54</v>
      </c>
      <c r="M7">
        <v>7</v>
      </c>
      <c r="N7">
        <v>42</v>
      </c>
      <c r="O7">
        <v>5</v>
      </c>
      <c r="P7">
        <v>0</v>
      </c>
      <c r="Q7">
        <v>0</v>
      </c>
    </row>
    <row r="8" spans="1:17">
      <c r="A8" s="3" t="str">
        <f>"140506"</f>
        <v>140506</v>
      </c>
      <c r="B8" s="3" t="s">
        <v>23</v>
      </c>
      <c r="C8">
        <v>8508</v>
      </c>
      <c r="D8">
        <v>6565</v>
      </c>
      <c r="E8">
        <v>6219</v>
      </c>
      <c r="F8">
        <v>346</v>
      </c>
      <c r="G8">
        <v>346</v>
      </c>
      <c r="H8">
        <v>330</v>
      </c>
      <c r="I8">
        <v>9</v>
      </c>
      <c r="J8">
        <v>7</v>
      </c>
      <c r="K8">
        <v>0</v>
      </c>
      <c r="L8">
        <v>57</v>
      </c>
      <c r="M8">
        <v>6</v>
      </c>
      <c r="N8">
        <v>44</v>
      </c>
      <c r="O8">
        <v>7</v>
      </c>
      <c r="P8">
        <v>0</v>
      </c>
      <c r="Q8">
        <v>0</v>
      </c>
    </row>
    <row r="9" spans="1:17">
      <c r="A9" s="3" t="s">
        <v>24</v>
      </c>
      <c r="B9" s="3"/>
      <c r="C9" s="3">
        <f>C10+C11+C12+C13+C14</f>
        <v>111326</v>
      </c>
      <c r="D9" s="3">
        <f t="shared" ref="D9:Q9" si="1">D10+D11+D12+D13+D14</f>
        <v>87439</v>
      </c>
      <c r="E9" s="3">
        <f t="shared" si="1"/>
        <v>84748</v>
      </c>
      <c r="F9" s="3">
        <f t="shared" si="1"/>
        <v>2691</v>
      </c>
      <c r="G9" s="3">
        <f t="shared" si="1"/>
        <v>2687</v>
      </c>
      <c r="H9" s="3">
        <f t="shared" si="1"/>
        <v>2482</v>
      </c>
      <c r="I9" s="3">
        <f t="shared" si="1"/>
        <v>0</v>
      </c>
      <c r="J9" s="3">
        <f t="shared" si="1"/>
        <v>205</v>
      </c>
      <c r="K9" s="3">
        <f t="shared" si="1"/>
        <v>5</v>
      </c>
      <c r="L9" s="3">
        <f t="shared" si="1"/>
        <v>1088</v>
      </c>
      <c r="M9" s="3">
        <f t="shared" si="1"/>
        <v>112</v>
      </c>
      <c r="N9" s="3">
        <f t="shared" si="1"/>
        <v>771</v>
      </c>
      <c r="O9" s="3">
        <f t="shared" si="1"/>
        <v>205</v>
      </c>
      <c r="P9" s="3">
        <f t="shared" si="1"/>
        <v>1</v>
      </c>
      <c r="Q9" s="3">
        <f t="shared" si="1"/>
        <v>0</v>
      </c>
    </row>
    <row r="10" spans="1:17">
      <c r="A10" s="3" t="str">
        <f>"140801"</f>
        <v>140801</v>
      </c>
      <c r="B10" s="3" t="s">
        <v>25</v>
      </c>
      <c r="C10">
        <v>51090</v>
      </c>
      <c r="D10">
        <v>40655</v>
      </c>
      <c r="E10">
        <v>40311</v>
      </c>
      <c r="F10">
        <v>344</v>
      </c>
      <c r="G10">
        <v>343</v>
      </c>
      <c r="H10">
        <v>278</v>
      </c>
      <c r="I10">
        <v>0</v>
      </c>
      <c r="J10">
        <v>65</v>
      </c>
      <c r="K10">
        <v>1</v>
      </c>
      <c r="L10">
        <v>638</v>
      </c>
      <c r="M10">
        <v>57</v>
      </c>
      <c r="N10">
        <v>516</v>
      </c>
      <c r="O10">
        <v>65</v>
      </c>
      <c r="P10">
        <v>0</v>
      </c>
      <c r="Q10">
        <v>0</v>
      </c>
    </row>
    <row r="11" spans="1:17">
      <c r="A11" s="3" t="str">
        <f>"140802"</f>
        <v>140802</v>
      </c>
      <c r="B11" s="3" t="s">
        <v>26</v>
      </c>
      <c r="C11">
        <v>17944</v>
      </c>
      <c r="D11">
        <v>13552</v>
      </c>
      <c r="E11">
        <v>12967</v>
      </c>
      <c r="F11">
        <v>585</v>
      </c>
      <c r="G11">
        <v>584</v>
      </c>
      <c r="H11">
        <v>552</v>
      </c>
      <c r="I11">
        <v>0</v>
      </c>
      <c r="J11">
        <v>32</v>
      </c>
      <c r="K11">
        <v>1</v>
      </c>
      <c r="L11">
        <v>132</v>
      </c>
      <c r="M11">
        <v>10</v>
      </c>
      <c r="N11">
        <v>90</v>
      </c>
      <c r="O11">
        <v>32</v>
      </c>
      <c r="P11">
        <v>0</v>
      </c>
      <c r="Q11">
        <v>0</v>
      </c>
    </row>
    <row r="12" spans="1:17">
      <c r="A12" s="3" t="str">
        <f>"140803"</f>
        <v>140803</v>
      </c>
      <c r="B12" s="3" t="s">
        <v>27</v>
      </c>
      <c r="C12">
        <v>14233</v>
      </c>
      <c r="D12">
        <v>11170</v>
      </c>
      <c r="E12">
        <v>10441</v>
      </c>
      <c r="F12">
        <v>729</v>
      </c>
      <c r="G12">
        <v>729</v>
      </c>
      <c r="H12">
        <v>694</v>
      </c>
      <c r="I12">
        <v>0</v>
      </c>
      <c r="J12">
        <v>35</v>
      </c>
      <c r="K12">
        <v>0</v>
      </c>
      <c r="L12">
        <v>113</v>
      </c>
      <c r="M12">
        <v>14</v>
      </c>
      <c r="N12">
        <v>64</v>
      </c>
      <c r="O12">
        <v>35</v>
      </c>
      <c r="P12">
        <v>0</v>
      </c>
      <c r="Q12">
        <v>0</v>
      </c>
    </row>
    <row r="13" spans="1:17">
      <c r="A13" s="3" t="str">
        <f>"140804"</f>
        <v>140804</v>
      </c>
      <c r="B13" s="3" t="s">
        <v>28</v>
      </c>
      <c r="C13">
        <v>14446</v>
      </c>
      <c r="D13">
        <v>11439</v>
      </c>
      <c r="E13">
        <v>10809</v>
      </c>
      <c r="F13">
        <v>630</v>
      </c>
      <c r="G13">
        <v>630</v>
      </c>
      <c r="H13">
        <v>568</v>
      </c>
      <c r="I13">
        <v>0</v>
      </c>
      <c r="J13">
        <v>62</v>
      </c>
      <c r="K13">
        <v>0</v>
      </c>
      <c r="L13">
        <v>128</v>
      </c>
      <c r="M13">
        <v>13</v>
      </c>
      <c r="N13">
        <v>53</v>
      </c>
      <c r="O13">
        <v>62</v>
      </c>
      <c r="P13">
        <v>0</v>
      </c>
      <c r="Q13">
        <v>0</v>
      </c>
    </row>
    <row r="14" spans="1:17">
      <c r="A14" s="3" t="str">
        <f>"140805"</f>
        <v>140805</v>
      </c>
      <c r="B14" s="3" t="s">
        <v>29</v>
      </c>
      <c r="C14">
        <v>13613</v>
      </c>
      <c r="D14">
        <v>10623</v>
      </c>
      <c r="E14">
        <v>10220</v>
      </c>
      <c r="F14">
        <v>403</v>
      </c>
      <c r="G14">
        <v>401</v>
      </c>
      <c r="H14">
        <v>390</v>
      </c>
      <c r="I14">
        <v>0</v>
      </c>
      <c r="J14">
        <v>11</v>
      </c>
      <c r="K14">
        <v>3</v>
      </c>
      <c r="L14">
        <v>77</v>
      </c>
      <c r="M14">
        <v>18</v>
      </c>
      <c r="N14">
        <v>48</v>
      </c>
      <c r="O14">
        <v>11</v>
      </c>
      <c r="P14">
        <v>1</v>
      </c>
      <c r="Q14">
        <v>0</v>
      </c>
    </row>
    <row r="15" spans="1:17">
      <c r="A15" s="3" t="s">
        <v>30</v>
      </c>
      <c r="B15" s="3"/>
      <c r="C15" s="3">
        <f>C16+C17+C18+C19+C20+C21</f>
        <v>77275</v>
      </c>
      <c r="D15" s="3">
        <f t="shared" ref="D15:Q15" si="2">D16+D17+D18+D19+D20+D21</f>
        <v>62433</v>
      </c>
      <c r="E15" s="3">
        <f t="shared" si="2"/>
        <v>60486</v>
      </c>
      <c r="F15" s="3">
        <f t="shared" si="2"/>
        <v>1947</v>
      </c>
      <c r="G15" s="3">
        <f t="shared" si="2"/>
        <v>1945</v>
      </c>
      <c r="H15" s="3">
        <f t="shared" si="2"/>
        <v>1738</v>
      </c>
      <c r="I15" s="3">
        <f t="shared" si="2"/>
        <v>0</v>
      </c>
      <c r="J15" s="3">
        <f t="shared" si="2"/>
        <v>207</v>
      </c>
      <c r="K15" s="3">
        <f t="shared" si="2"/>
        <v>2</v>
      </c>
      <c r="L15" s="3">
        <f t="shared" si="2"/>
        <v>910</v>
      </c>
      <c r="M15" s="3">
        <f t="shared" si="2"/>
        <v>94</v>
      </c>
      <c r="N15" s="3">
        <f t="shared" si="2"/>
        <v>609</v>
      </c>
      <c r="O15" s="3">
        <f t="shared" si="2"/>
        <v>207</v>
      </c>
      <c r="P15" s="3">
        <f t="shared" si="2"/>
        <v>0</v>
      </c>
      <c r="Q15" s="3">
        <f t="shared" si="2"/>
        <v>0</v>
      </c>
    </row>
    <row r="16" spans="1:17">
      <c r="A16" s="3" t="str">
        <f>"141401"</f>
        <v>141401</v>
      </c>
      <c r="B16" s="3" t="s">
        <v>31</v>
      </c>
      <c r="C16">
        <v>27162</v>
      </c>
      <c r="D16">
        <v>21839</v>
      </c>
      <c r="E16">
        <v>21637</v>
      </c>
      <c r="F16">
        <v>202</v>
      </c>
      <c r="G16">
        <v>201</v>
      </c>
      <c r="H16">
        <v>143</v>
      </c>
      <c r="I16">
        <v>0</v>
      </c>
      <c r="J16">
        <v>58</v>
      </c>
      <c r="K16">
        <v>1</v>
      </c>
      <c r="L16">
        <v>446</v>
      </c>
      <c r="M16">
        <v>31</v>
      </c>
      <c r="N16">
        <v>357</v>
      </c>
      <c r="O16">
        <v>58</v>
      </c>
      <c r="P16">
        <v>0</v>
      </c>
      <c r="Q16">
        <v>0</v>
      </c>
    </row>
    <row r="17" spans="1:17">
      <c r="A17" s="3" t="str">
        <f>"141402"</f>
        <v>141402</v>
      </c>
      <c r="B17" s="3" t="s">
        <v>32</v>
      </c>
      <c r="C17">
        <v>9968</v>
      </c>
      <c r="D17">
        <v>8075</v>
      </c>
      <c r="E17">
        <v>7273</v>
      </c>
      <c r="F17">
        <v>802</v>
      </c>
      <c r="G17">
        <v>802</v>
      </c>
      <c r="H17">
        <v>747</v>
      </c>
      <c r="I17">
        <v>0</v>
      </c>
      <c r="J17">
        <v>55</v>
      </c>
      <c r="K17">
        <v>0</v>
      </c>
      <c r="L17">
        <v>129</v>
      </c>
      <c r="M17">
        <v>5</v>
      </c>
      <c r="N17">
        <v>69</v>
      </c>
      <c r="O17">
        <v>55</v>
      </c>
      <c r="P17">
        <v>0</v>
      </c>
      <c r="Q17">
        <v>0</v>
      </c>
    </row>
    <row r="18" spans="1:17">
      <c r="A18" s="3" t="str">
        <f>"141403"</f>
        <v>141403</v>
      </c>
      <c r="B18" s="3" t="s">
        <v>33</v>
      </c>
      <c r="C18">
        <v>5523</v>
      </c>
      <c r="D18">
        <v>4496</v>
      </c>
      <c r="E18">
        <v>4145</v>
      </c>
      <c r="F18">
        <v>351</v>
      </c>
      <c r="G18">
        <v>351</v>
      </c>
      <c r="H18">
        <v>324</v>
      </c>
      <c r="I18">
        <v>0</v>
      </c>
      <c r="J18">
        <v>27</v>
      </c>
      <c r="K18">
        <v>0</v>
      </c>
      <c r="L18">
        <v>71</v>
      </c>
      <c r="M18">
        <v>4</v>
      </c>
      <c r="N18">
        <v>40</v>
      </c>
      <c r="O18">
        <v>27</v>
      </c>
      <c r="P18">
        <v>0</v>
      </c>
      <c r="Q18">
        <v>0</v>
      </c>
    </row>
    <row r="19" spans="1:17">
      <c r="A19" s="3" t="str">
        <f>"141404"</f>
        <v>141404</v>
      </c>
      <c r="B19" s="3" t="s">
        <v>34</v>
      </c>
      <c r="C19">
        <v>19559</v>
      </c>
      <c r="D19">
        <v>15704</v>
      </c>
      <c r="E19">
        <v>15514</v>
      </c>
      <c r="F19">
        <v>190</v>
      </c>
      <c r="G19">
        <v>190</v>
      </c>
      <c r="H19">
        <v>154</v>
      </c>
      <c r="I19">
        <v>0</v>
      </c>
      <c r="J19">
        <v>36</v>
      </c>
      <c r="K19">
        <v>0</v>
      </c>
      <c r="L19">
        <v>147</v>
      </c>
      <c r="M19">
        <v>37</v>
      </c>
      <c r="N19">
        <v>74</v>
      </c>
      <c r="O19">
        <v>36</v>
      </c>
      <c r="P19">
        <v>0</v>
      </c>
      <c r="Q19">
        <v>0</v>
      </c>
    </row>
    <row r="20" spans="1:17">
      <c r="A20" s="3" t="str">
        <f>"141405"</f>
        <v>141405</v>
      </c>
      <c r="B20" s="3" t="s">
        <v>35</v>
      </c>
      <c r="C20">
        <v>8939</v>
      </c>
      <c r="D20">
        <v>7289</v>
      </c>
      <c r="E20">
        <v>7081</v>
      </c>
      <c r="F20">
        <v>208</v>
      </c>
      <c r="G20">
        <v>207</v>
      </c>
      <c r="H20">
        <v>188</v>
      </c>
      <c r="I20">
        <v>0</v>
      </c>
      <c r="J20">
        <v>19</v>
      </c>
      <c r="K20">
        <v>1</v>
      </c>
      <c r="L20">
        <v>74</v>
      </c>
      <c r="M20">
        <v>9</v>
      </c>
      <c r="N20">
        <v>46</v>
      </c>
      <c r="O20">
        <v>19</v>
      </c>
      <c r="P20">
        <v>0</v>
      </c>
      <c r="Q20">
        <v>0</v>
      </c>
    </row>
    <row r="21" spans="1:17">
      <c r="A21" s="3" t="str">
        <f>"141406"</f>
        <v>141406</v>
      </c>
      <c r="B21" s="3" t="s">
        <v>36</v>
      </c>
      <c r="C21">
        <v>6124</v>
      </c>
      <c r="D21">
        <v>5030</v>
      </c>
      <c r="E21">
        <v>4836</v>
      </c>
      <c r="F21">
        <v>194</v>
      </c>
      <c r="G21">
        <v>194</v>
      </c>
      <c r="H21">
        <v>182</v>
      </c>
      <c r="I21">
        <v>0</v>
      </c>
      <c r="J21">
        <v>12</v>
      </c>
      <c r="K21">
        <v>0</v>
      </c>
      <c r="L21">
        <v>43</v>
      </c>
      <c r="M21">
        <v>8</v>
      </c>
      <c r="N21">
        <v>23</v>
      </c>
      <c r="O21">
        <v>12</v>
      </c>
      <c r="P21">
        <v>0</v>
      </c>
      <c r="Q21">
        <v>0</v>
      </c>
    </row>
    <row r="22" spans="1:17">
      <c r="A22" s="3" t="s">
        <v>37</v>
      </c>
      <c r="B22" s="3"/>
      <c r="C22" s="3">
        <f>C23+C24+C25+C26+C27+C28+C29+C30</f>
        <v>119781</v>
      </c>
      <c r="D22" s="3">
        <f t="shared" ref="D22:Q22" si="3">D23+D24+D25+D26+D27+D28+D29+D30</f>
        <v>95394</v>
      </c>
      <c r="E22" s="3">
        <f t="shared" si="3"/>
        <v>93922</v>
      </c>
      <c r="F22" s="3">
        <f t="shared" si="3"/>
        <v>1472</v>
      </c>
      <c r="G22" s="3">
        <f t="shared" si="3"/>
        <v>1467</v>
      </c>
      <c r="H22" s="3">
        <f t="shared" si="3"/>
        <v>1346</v>
      </c>
      <c r="I22" s="3">
        <f t="shared" si="3"/>
        <v>3</v>
      </c>
      <c r="J22" s="3">
        <f t="shared" si="3"/>
        <v>118</v>
      </c>
      <c r="K22" s="3">
        <f t="shared" si="3"/>
        <v>6</v>
      </c>
      <c r="L22" s="3">
        <f t="shared" si="3"/>
        <v>875</v>
      </c>
      <c r="M22" s="3">
        <f t="shared" si="3"/>
        <v>140</v>
      </c>
      <c r="N22" s="3">
        <f t="shared" si="3"/>
        <v>617</v>
      </c>
      <c r="O22" s="3">
        <f t="shared" si="3"/>
        <v>118</v>
      </c>
      <c r="P22" s="3">
        <f t="shared" si="3"/>
        <v>1</v>
      </c>
      <c r="Q22" s="3">
        <f t="shared" si="3"/>
        <v>0</v>
      </c>
    </row>
    <row r="23" spans="1:17">
      <c r="A23" s="3" t="str">
        <f>"141701"</f>
        <v>141701</v>
      </c>
      <c r="B23" s="3" t="s">
        <v>38</v>
      </c>
      <c r="C23">
        <v>19339</v>
      </c>
      <c r="D23">
        <v>14945</v>
      </c>
      <c r="E23">
        <v>14738</v>
      </c>
      <c r="F23">
        <v>207</v>
      </c>
      <c r="G23">
        <v>205</v>
      </c>
      <c r="H23">
        <v>199</v>
      </c>
      <c r="I23">
        <v>0</v>
      </c>
      <c r="J23">
        <v>6</v>
      </c>
      <c r="K23">
        <v>2</v>
      </c>
      <c r="L23">
        <v>124</v>
      </c>
      <c r="M23">
        <v>17</v>
      </c>
      <c r="N23">
        <v>101</v>
      </c>
      <c r="O23">
        <v>6</v>
      </c>
      <c r="P23">
        <v>0</v>
      </c>
      <c r="Q23">
        <v>0</v>
      </c>
    </row>
    <row r="24" spans="1:17">
      <c r="A24" s="3" t="str">
        <f>"141702"</f>
        <v>141702</v>
      </c>
      <c r="B24" s="3" t="s">
        <v>39</v>
      </c>
      <c r="C24">
        <v>42820</v>
      </c>
      <c r="D24">
        <v>34619</v>
      </c>
      <c r="E24">
        <v>34117</v>
      </c>
      <c r="F24">
        <v>502</v>
      </c>
      <c r="G24">
        <v>500</v>
      </c>
      <c r="H24">
        <v>433</v>
      </c>
      <c r="I24">
        <v>0</v>
      </c>
      <c r="J24">
        <v>67</v>
      </c>
      <c r="K24">
        <v>3</v>
      </c>
      <c r="L24">
        <v>428</v>
      </c>
      <c r="M24">
        <v>63</v>
      </c>
      <c r="N24">
        <v>298</v>
      </c>
      <c r="O24">
        <v>67</v>
      </c>
      <c r="P24">
        <v>1</v>
      </c>
      <c r="Q24">
        <v>0</v>
      </c>
    </row>
    <row r="25" spans="1:17">
      <c r="A25" s="3" t="str">
        <f>"141703"</f>
        <v>141703</v>
      </c>
      <c r="B25" s="3" t="s">
        <v>40</v>
      </c>
      <c r="C25">
        <v>11609</v>
      </c>
      <c r="D25">
        <v>9279</v>
      </c>
      <c r="E25">
        <v>9148</v>
      </c>
      <c r="F25">
        <v>131</v>
      </c>
      <c r="G25">
        <v>131</v>
      </c>
      <c r="H25">
        <v>120</v>
      </c>
      <c r="I25">
        <v>0</v>
      </c>
      <c r="J25">
        <v>11</v>
      </c>
      <c r="K25">
        <v>0</v>
      </c>
      <c r="L25">
        <v>60</v>
      </c>
      <c r="M25">
        <v>12</v>
      </c>
      <c r="N25">
        <v>37</v>
      </c>
      <c r="O25">
        <v>11</v>
      </c>
      <c r="P25">
        <v>0</v>
      </c>
      <c r="Q25">
        <v>0</v>
      </c>
    </row>
    <row r="26" spans="1:17">
      <c r="A26" s="3" t="str">
        <f>"141704"</f>
        <v>141704</v>
      </c>
      <c r="B26" s="3" t="s">
        <v>41</v>
      </c>
      <c r="C26">
        <v>15427</v>
      </c>
      <c r="D26">
        <v>12580</v>
      </c>
      <c r="E26">
        <v>12478</v>
      </c>
      <c r="F26">
        <v>102</v>
      </c>
      <c r="G26">
        <v>102</v>
      </c>
      <c r="H26">
        <v>76</v>
      </c>
      <c r="I26">
        <v>0</v>
      </c>
      <c r="J26">
        <v>26</v>
      </c>
      <c r="K26">
        <v>0</v>
      </c>
      <c r="L26">
        <v>142</v>
      </c>
      <c r="M26">
        <v>18</v>
      </c>
      <c r="N26">
        <v>98</v>
      </c>
      <c r="O26">
        <v>26</v>
      </c>
      <c r="P26">
        <v>0</v>
      </c>
      <c r="Q26">
        <v>0</v>
      </c>
    </row>
    <row r="27" spans="1:17">
      <c r="A27" s="3" t="str">
        <f>"141705"</f>
        <v>141705</v>
      </c>
      <c r="B27" s="3" t="s">
        <v>42</v>
      </c>
      <c r="C27">
        <v>8159</v>
      </c>
      <c r="D27">
        <v>6452</v>
      </c>
      <c r="E27">
        <v>6400</v>
      </c>
      <c r="F27">
        <v>52</v>
      </c>
      <c r="G27">
        <v>51</v>
      </c>
      <c r="H27">
        <v>50</v>
      </c>
      <c r="I27">
        <v>1</v>
      </c>
      <c r="J27">
        <v>0</v>
      </c>
      <c r="K27">
        <v>1</v>
      </c>
      <c r="L27">
        <v>26</v>
      </c>
      <c r="M27">
        <v>10</v>
      </c>
      <c r="N27">
        <v>16</v>
      </c>
      <c r="O27">
        <v>0</v>
      </c>
      <c r="P27">
        <v>0</v>
      </c>
      <c r="Q27">
        <v>0</v>
      </c>
    </row>
    <row r="28" spans="1:17">
      <c r="A28" s="3" t="str">
        <f>"141706"</f>
        <v>141706</v>
      </c>
      <c r="B28" s="3" t="s">
        <v>43</v>
      </c>
      <c r="C28">
        <v>3640</v>
      </c>
      <c r="D28">
        <v>2885</v>
      </c>
      <c r="E28">
        <v>2871</v>
      </c>
      <c r="F28">
        <v>14</v>
      </c>
      <c r="G28">
        <v>14</v>
      </c>
      <c r="H28">
        <v>14</v>
      </c>
      <c r="I28">
        <v>0</v>
      </c>
      <c r="J28">
        <v>0</v>
      </c>
      <c r="K28">
        <v>0</v>
      </c>
      <c r="L28">
        <v>9</v>
      </c>
      <c r="M28">
        <v>2</v>
      </c>
      <c r="N28">
        <v>7</v>
      </c>
      <c r="O28">
        <v>0</v>
      </c>
      <c r="P28">
        <v>0</v>
      </c>
      <c r="Q28">
        <v>0</v>
      </c>
    </row>
    <row r="29" spans="1:17">
      <c r="A29" s="3" t="str">
        <f>"141707"</f>
        <v>141707</v>
      </c>
      <c r="B29" s="3" t="s">
        <v>44</v>
      </c>
      <c r="C29">
        <v>6329</v>
      </c>
      <c r="D29">
        <v>5099</v>
      </c>
      <c r="E29">
        <v>5056</v>
      </c>
      <c r="F29">
        <v>43</v>
      </c>
      <c r="G29">
        <v>43</v>
      </c>
      <c r="H29">
        <v>41</v>
      </c>
      <c r="I29">
        <v>2</v>
      </c>
      <c r="J29">
        <v>0</v>
      </c>
      <c r="K29">
        <v>0</v>
      </c>
      <c r="L29">
        <v>32</v>
      </c>
      <c r="M29">
        <v>8</v>
      </c>
      <c r="N29">
        <v>24</v>
      </c>
      <c r="O29">
        <v>0</v>
      </c>
      <c r="P29">
        <v>0</v>
      </c>
      <c r="Q29">
        <v>0</v>
      </c>
    </row>
    <row r="30" spans="1:17">
      <c r="A30" s="3" t="str">
        <f>"141708"</f>
        <v>141708</v>
      </c>
      <c r="B30" s="3" t="s">
        <v>45</v>
      </c>
      <c r="C30">
        <v>12458</v>
      </c>
      <c r="D30">
        <v>9535</v>
      </c>
      <c r="E30">
        <v>9114</v>
      </c>
      <c r="F30">
        <v>421</v>
      </c>
      <c r="G30">
        <v>421</v>
      </c>
      <c r="H30">
        <v>413</v>
      </c>
      <c r="I30">
        <v>0</v>
      </c>
      <c r="J30">
        <v>8</v>
      </c>
      <c r="K30">
        <v>0</v>
      </c>
      <c r="L30">
        <v>54</v>
      </c>
      <c r="M30">
        <v>10</v>
      </c>
      <c r="N30">
        <v>36</v>
      </c>
      <c r="O30">
        <v>8</v>
      </c>
      <c r="P30">
        <v>0</v>
      </c>
      <c r="Q30">
        <v>0</v>
      </c>
    </row>
    <row r="31" spans="1:17">
      <c r="A31" s="3" t="s">
        <v>46</v>
      </c>
      <c r="B31" s="3"/>
      <c r="C31" s="3">
        <f>C32+C33+C34+C35+C36+C37</f>
        <v>172658</v>
      </c>
      <c r="D31" s="3">
        <f t="shared" ref="D31:Q31" si="4">D32+D33+D34+D35+D36+D37</f>
        <v>132744</v>
      </c>
      <c r="E31" s="3">
        <f t="shared" si="4"/>
        <v>129753</v>
      </c>
      <c r="F31" s="3">
        <f t="shared" si="4"/>
        <v>2991</v>
      </c>
      <c r="G31" s="3">
        <f t="shared" si="4"/>
        <v>2973</v>
      </c>
      <c r="H31" s="3">
        <f t="shared" si="4"/>
        <v>2790</v>
      </c>
      <c r="I31" s="3">
        <f t="shared" si="4"/>
        <v>0</v>
      </c>
      <c r="J31" s="3">
        <f t="shared" si="4"/>
        <v>183</v>
      </c>
      <c r="K31" s="3">
        <f t="shared" si="4"/>
        <v>18</v>
      </c>
      <c r="L31" s="3">
        <f t="shared" si="4"/>
        <v>1338</v>
      </c>
      <c r="M31" s="3">
        <f t="shared" si="4"/>
        <v>263</v>
      </c>
      <c r="N31" s="3">
        <f t="shared" si="4"/>
        <v>892</v>
      </c>
      <c r="O31" s="3">
        <f t="shared" si="4"/>
        <v>183</v>
      </c>
      <c r="P31" s="3">
        <f t="shared" si="4"/>
        <v>0</v>
      </c>
      <c r="Q31" s="3">
        <f t="shared" si="4"/>
        <v>0</v>
      </c>
    </row>
    <row r="32" spans="1:17">
      <c r="A32" s="3" t="str">
        <f>"141801"</f>
        <v>141801</v>
      </c>
      <c r="B32" s="3" t="s">
        <v>47</v>
      </c>
      <c r="C32">
        <v>25856</v>
      </c>
      <c r="D32">
        <v>20593</v>
      </c>
      <c r="E32">
        <v>20265</v>
      </c>
      <c r="F32">
        <v>328</v>
      </c>
      <c r="G32">
        <v>328</v>
      </c>
      <c r="H32">
        <v>277</v>
      </c>
      <c r="I32">
        <v>0</v>
      </c>
      <c r="J32">
        <v>51</v>
      </c>
      <c r="K32">
        <v>0</v>
      </c>
      <c r="L32">
        <v>241</v>
      </c>
      <c r="M32">
        <v>74</v>
      </c>
      <c r="N32">
        <v>116</v>
      </c>
      <c r="O32">
        <v>51</v>
      </c>
      <c r="P32">
        <v>0</v>
      </c>
      <c r="Q32">
        <v>0</v>
      </c>
    </row>
    <row r="33" spans="1:17">
      <c r="A33" s="3" t="str">
        <f>"141802"</f>
        <v>141802</v>
      </c>
      <c r="B33" s="3" t="s">
        <v>48</v>
      </c>
      <c r="C33">
        <v>23697</v>
      </c>
      <c r="D33">
        <v>19222</v>
      </c>
      <c r="E33">
        <v>18690</v>
      </c>
      <c r="F33">
        <v>532</v>
      </c>
      <c r="G33">
        <v>526</v>
      </c>
      <c r="H33">
        <v>469</v>
      </c>
      <c r="I33">
        <v>0</v>
      </c>
      <c r="J33">
        <v>57</v>
      </c>
      <c r="K33">
        <v>6</v>
      </c>
      <c r="L33">
        <v>269</v>
      </c>
      <c r="M33">
        <v>86</v>
      </c>
      <c r="N33">
        <v>126</v>
      </c>
      <c r="O33">
        <v>57</v>
      </c>
      <c r="P33">
        <v>0</v>
      </c>
      <c r="Q33">
        <v>0</v>
      </c>
    </row>
    <row r="34" spans="1:17">
      <c r="A34" s="3" t="str">
        <f>"141803"</f>
        <v>141803</v>
      </c>
      <c r="B34" s="3" t="s">
        <v>49</v>
      </c>
      <c r="C34">
        <v>24896</v>
      </c>
      <c r="D34">
        <v>17906</v>
      </c>
      <c r="E34">
        <v>17365</v>
      </c>
      <c r="F34">
        <v>541</v>
      </c>
      <c r="G34">
        <v>537</v>
      </c>
      <c r="H34">
        <v>527</v>
      </c>
      <c r="I34">
        <v>0</v>
      </c>
      <c r="J34">
        <v>10</v>
      </c>
      <c r="K34">
        <v>4</v>
      </c>
      <c r="L34">
        <v>146</v>
      </c>
      <c r="M34">
        <v>12</v>
      </c>
      <c r="N34">
        <v>124</v>
      </c>
      <c r="O34">
        <v>10</v>
      </c>
      <c r="P34">
        <v>0</v>
      </c>
      <c r="Q34">
        <v>0</v>
      </c>
    </row>
    <row r="35" spans="1:17">
      <c r="A35" s="3" t="str">
        <f>"141804"</f>
        <v>141804</v>
      </c>
      <c r="B35" s="3" t="s">
        <v>50</v>
      </c>
      <c r="C35">
        <v>76461</v>
      </c>
      <c r="D35">
        <v>57917</v>
      </c>
      <c r="E35">
        <v>56910</v>
      </c>
      <c r="F35">
        <v>1007</v>
      </c>
      <c r="G35">
        <v>999</v>
      </c>
      <c r="H35">
        <v>965</v>
      </c>
      <c r="I35">
        <v>0</v>
      </c>
      <c r="J35">
        <v>34</v>
      </c>
      <c r="K35">
        <v>8</v>
      </c>
      <c r="L35">
        <v>543</v>
      </c>
      <c r="M35">
        <v>79</v>
      </c>
      <c r="N35">
        <v>430</v>
      </c>
      <c r="O35">
        <v>34</v>
      </c>
      <c r="P35">
        <v>0</v>
      </c>
      <c r="Q35">
        <v>0</v>
      </c>
    </row>
    <row r="36" spans="1:17">
      <c r="A36" s="3" t="str">
        <f>"141805"</f>
        <v>141805</v>
      </c>
      <c r="B36" s="3" t="s">
        <v>51</v>
      </c>
      <c r="C36">
        <v>10623</v>
      </c>
      <c r="D36">
        <v>8268</v>
      </c>
      <c r="E36">
        <v>7967</v>
      </c>
      <c r="F36">
        <v>301</v>
      </c>
      <c r="G36">
        <v>301</v>
      </c>
      <c r="H36">
        <v>292</v>
      </c>
      <c r="I36">
        <v>0</v>
      </c>
      <c r="J36">
        <v>9</v>
      </c>
      <c r="K36">
        <v>0</v>
      </c>
      <c r="L36">
        <v>43</v>
      </c>
      <c r="M36">
        <v>4</v>
      </c>
      <c r="N36">
        <v>30</v>
      </c>
      <c r="O36">
        <v>9</v>
      </c>
      <c r="P36">
        <v>0</v>
      </c>
      <c r="Q36">
        <v>0</v>
      </c>
    </row>
    <row r="37" spans="1:17">
      <c r="A37" s="3" t="str">
        <f>"141806"</f>
        <v>141806</v>
      </c>
      <c r="B37" s="3" t="s">
        <v>52</v>
      </c>
      <c r="C37">
        <v>11125</v>
      </c>
      <c r="D37">
        <v>8838</v>
      </c>
      <c r="E37">
        <v>8556</v>
      </c>
      <c r="F37">
        <v>282</v>
      </c>
      <c r="G37">
        <v>282</v>
      </c>
      <c r="H37">
        <v>260</v>
      </c>
      <c r="I37">
        <v>0</v>
      </c>
      <c r="J37">
        <v>22</v>
      </c>
      <c r="K37">
        <v>0</v>
      </c>
      <c r="L37">
        <v>96</v>
      </c>
      <c r="M37">
        <v>8</v>
      </c>
      <c r="N37">
        <v>66</v>
      </c>
      <c r="O37">
        <v>22</v>
      </c>
      <c r="P37">
        <v>0</v>
      </c>
      <c r="Q37">
        <v>0</v>
      </c>
    </row>
    <row r="38" spans="1:17">
      <c r="A38" s="3" t="s">
        <v>53</v>
      </c>
      <c r="B38" s="3"/>
      <c r="C38" s="3">
        <f>C39+C40+C41+C42+C43+C44</f>
        <v>156308</v>
      </c>
      <c r="D38" s="3">
        <f t="shared" ref="D38:Q38" si="5">D39+D40+D41+D42+D43+D44</f>
        <v>123983</v>
      </c>
      <c r="E38" s="3">
        <f t="shared" si="5"/>
        <v>121232</v>
      </c>
      <c r="F38" s="3">
        <f t="shared" si="5"/>
        <v>2751</v>
      </c>
      <c r="G38" s="3">
        <f t="shared" si="5"/>
        <v>2733</v>
      </c>
      <c r="H38" s="3">
        <f t="shared" si="5"/>
        <v>2612</v>
      </c>
      <c r="I38" s="3">
        <f t="shared" si="5"/>
        <v>0</v>
      </c>
      <c r="J38" s="3">
        <f t="shared" si="5"/>
        <v>121</v>
      </c>
      <c r="K38" s="3">
        <f t="shared" si="5"/>
        <v>20</v>
      </c>
      <c r="L38" s="3">
        <f t="shared" si="5"/>
        <v>1482</v>
      </c>
      <c r="M38" s="3">
        <f t="shared" si="5"/>
        <v>192</v>
      </c>
      <c r="N38" s="3">
        <f t="shared" si="5"/>
        <v>1169</v>
      </c>
      <c r="O38" s="3">
        <f t="shared" si="5"/>
        <v>121</v>
      </c>
      <c r="P38" s="3">
        <f t="shared" si="5"/>
        <v>2</v>
      </c>
      <c r="Q38" s="3">
        <f t="shared" si="5"/>
        <v>0</v>
      </c>
    </row>
    <row r="39" spans="1:17">
      <c r="A39" s="3" t="str">
        <f>"142101"</f>
        <v>142101</v>
      </c>
      <c r="B39" s="3" t="s">
        <v>54</v>
      </c>
      <c r="C39">
        <v>21814</v>
      </c>
      <c r="D39">
        <v>17789</v>
      </c>
      <c r="E39">
        <v>17684</v>
      </c>
      <c r="F39">
        <v>105</v>
      </c>
      <c r="G39">
        <v>105</v>
      </c>
      <c r="H39">
        <v>100</v>
      </c>
      <c r="I39">
        <v>0</v>
      </c>
      <c r="J39">
        <v>5</v>
      </c>
      <c r="K39">
        <v>0</v>
      </c>
      <c r="L39">
        <v>233</v>
      </c>
      <c r="M39">
        <v>25</v>
      </c>
      <c r="N39">
        <v>203</v>
      </c>
      <c r="O39">
        <v>5</v>
      </c>
      <c r="P39">
        <v>0</v>
      </c>
      <c r="Q39">
        <v>0</v>
      </c>
    </row>
    <row r="40" spans="1:17">
      <c r="A40" s="3" t="str">
        <f>"142102"</f>
        <v>142102</v>
      </c>
      <c r="B40" s="3" t="s">
        <v>55</v>
      </c>
      <c r="C40">
        <v>57360</v>
      </c>
      <c r="D40">
        <v>45694</v>
      </c>
      <c r="E40">
        <v>45422</v>
      </c>
      <c r="F40">
        <v>272</v>
      </c>
      <c r="G40">
        <v>271</v>
      </c>
      <c r="H40">
        <v>248</v>
      </c>
      <c r="I40">
        <v>0</v>
      </c>
      <c r="J40">
        <v>23</v>
      </c>
      <c r="K40">
        <v>1</v>
      </c>
      <c r="L40">
        <v>552</v>
      </c>
      <c r="M40">
        <v>68</v>
      </c>
      <c r="N40">
        <v>461</v>
      </c>
      <c r="O40">
        <v>23</v>
      </c>
      <c r="P40">
        <v>0</v>
      </c>
      <c r="Q40">
        <v>0</v>
      </c>
    </row>
    <row r="41" spans="1:17">
      <c r="A41" s="3" t="str">
        <f>"142103"</f>
        <v>142103</v>
      </c>
      <c r="B41" s="3" t="s">
        <v>56</v>
      </c>
      <c r="C41">
        <v>25197</v>
      </c>
      <c r="D41">
        <v>19829</v>
      </c>
      <c r="E41">
        <v>19253</v>
      </c>
      <c r="F41">
        <v>576</v>
      </c>
      <c r="G41">
        <v>576</v>
      </c>
      <c r="H41">
        <v>532</v>
      </c>
      <c r="I41">
        <v>0</v>
      </c>
      <c r="J41">
        <v>44</v>
      </c>
      <c r="K41">
        <v>2</v>
      </c>
      <c r="L41">
        <v>243</v>
      </c>
      <c r="M41">
        <v>56</v>
      </c>
      <c r="N41">
        <v>143</v>
      </c>
      <c r="O41">
        <v>44</v>
      </c>
      <c r="P41">
        <v>2</v>
      </c>
      <c r="Q41">
        <v>0</v>
      </c>
    </row>
    <row r="42" spans="1:17">
      <c r="A42" s="3" t="str">
        <f>"142104"</f>
        <v>142104</v>
      </c>
      <c r="B42" s="3" t="s">
        <v>57</v>
      </c>
      <c r="C42">
        <v>17342</v>
      </c>
      <c r="D42">
        <v>13550</v>
      </c>
      <c r="E42">
        <v>13234</v>
      </c>
      <c r="F42">
        <v>316</v>
      </c>
      <c r="G42">
        <v>309</v>
      </c>
      <c r="H42">
        <v>305</v>
      </c>
      <c r="I42">
        <v>0</v>
      </c>
      <c r="J42">
        <v>4</v>
      </c>
      <c r="K42">
        <v>7</v>
      </c>
      <c r="L42">
        <v>142</v>
      </c>
      <c r="M42">
        <v>17</v>
      </c>
      <c r="N42">
        <v>121</v>
      </c>
      <c r="O42">
        <v>4</v>
      </c>
      <c r="P42">
        <v>0</v>
      </c>
      <c r="Q42">
        <v>0</v>
      </c>
    </row>
    <row r="43" spans="1:17">
      <c r="A43" s="3" t="str">
        <f>"142105"</f>
        <v>142105</v>
      </c>
      <c r="B43" s="3" t="s">
        <v>58</v>
      </c>
      <c r="C43">
        <v>13578</v>
      </c>
      <c r="D43">
        <v>10545</v>
      </c>
      <c r="E43">
        <v>9518</v>
      </c>
      <c r="F43">
        <v>1027</v>
      </c>
      <c r="G43">
        <v>1018</v>
      </c>
      <c r="H43">
        <v>990</v>
      </c>
      <c r="I43">
        <v>0</v>
      </c>
      <c r="J43">
        <v>28</v>
      </c>
      <c r="K43">
        <v>9</v>
      </c>
      <c r="L43">
        <v>93</v>
      </c>
      <c r="M43">
        <v>7</v>
      </c>
      <c r="N43">
        <v>58</v>
      </c>
      <c r="O43">
        <v>28</v>
      </c>
      <c r="P43">
        <v>0</v>
      </c>
      <c r="Q43">
        <v>0</v>
      </c>
    </row>
    <row r="44" spans="1:17">
      <c r="A44" s="3" t="str">
        <f>"142106"</f>
        <v>142106</v>
      </c>
      <c r="B44" s="3" t="s">
        <v>59</v>
      </c>
      <c r="C44">
        <v>21017</v>
      </c>
      <c r="D44">
        <v>16576</v>
      </c>
      <c r="E44">
        <v>16121</v>
      </c>
      <c r="F44">
        <v>455</v>
      </c>
      <c r="G44">
        <v>454</v>
      </c>
      <c r="H44">
        <v>437</v>
      </c>
      <c r="I44">
        <v>0</v>
      </c>
      <c r="J44">
        <v>17</v>
      </c>
      <c r="K44">
        <v>1</v>
      </c>
      <c r="L44">
        <v>219</v>
      </c>
      <c r="M44">
        <v>19</v>
      </c>
      <c r="N44">
        <v>183</v>
      </c>
      <c r="O44">
        <v>17</v>
      </c>
      <c r="P44">
        <v>0</v>
      </c>
      <c r="Q44">
        <v>0</v>
      </c>
    </row>
    <row r="45" spans="1:17">
      <c r="A45" s="3" t="s">
        <v>60</v>
      </c>
      <c r="B45" s="3"/>
      <c r="C45" s="3">
        <f>C46+C47+C48+C49+C50+C51+C52</f>
        <v>111689</v>
      </c>
      <c r="D45" s="3">
        <f t="shared" ref="D45:Q45" si="6">D46+D47+D48+D49+D50+D51+D52</f>
        <v>87879</v>
      </c>
      <c r="E45" s="3">
        <f t="shared" si="6"/>
        <v>85641</v>
      </c>
      <c r="F45" s="3">
        <f t="shared" si="6"/>
        <v>2238</v>
      </c>
      <c r="G45" s="3">
        <f t="shared" si="6"/>
        <v>2228</v>
      </c>
      <c r="H45" s="3">
        <f t="shared" si="6"/>
        <v>2087</v>
      </c>
      <c r="I45" s="3">
        <f t="shared" si="6"/>
        <v>0</v>
      </c>
      <c r="J45" s="3">
        <f t="shared" si="6"/>
        <v>141</v>
      </c>
      <c r="K45" s="3">
        <f t="shared" si="6"/>
        <v>10</v>
      </c>
      <c r="L45" s="3">
        <f t="shared" si="6"/>
        <v>905</v>
      </c>
      <c r="M45" s="3">
        <f t="shared" si="6"/>
        <v>188</v>
      </c>
      <c r="N45" s="3">
        <f t="shared" si="6"/>
        <v>576</v>
      </c>
      <c r="O45" s="3">
        <f t="shared" si="6"/>
        <v>141</v>
      </c>
      <c r="P45" s="3">
        <f t="shared" si="6"/>
        <v>0</v>
      </c>
      <c r="Q45" s="3">
        <f t="shared" si="6"/>
        <v>0</v>
      </c>
    </row>
    <row r="46" spans="1:17">
      <c r="A46" s="3" t="str">
        <f>"143201"</f>
        <v>143201</v>
      </c>
      <c r="B46" s="3" t="s">
        <v>61</v>
      </c>
      <c r="C46">
        <v>21025</v>
      </c>
      <c r="D46">
        <v>16756</v>
      </c>
      <c r="E46">
        <v>16509</v>
      </c>
      <c r="F46">
        <v>247</v>
      </c>
      <c r="G46">
        <v>247</v>
      </c>
      <c r="H46">
        <v>205</v>
      </c>
      <c r="I46">
        <v>0</v>
      </c>
      <c r="J46">
        <v>42</v>
      </c>
      <c r="K46">
        <v>0</v>
      </c>
      <c r="L46">
        <v>201</v>
      </c>
      <c r="M46">
        <v>59</v>
      </c>
      <c r="N46">
        <v>100</v>
      </c>
      <c r="O46">
        <v>42</v>
      </c>
      <c r="P46">
        <v>0</v>
      </c>
      <c r="Q46">
        <v>0</v>
      </c>
    </row>
    <row r="47" spans="1:17">
      <c r="A47" s="3" t="str">
        <f>"143202"</f>
        <v>143202</v>
      </c>
      <c r="B47" s="3" t="s">
        <v>62</v>
      </c>
      <c r="C47">
        <v>10254</v>
      </c>
      <c r="D47">
        <v>8240</v>
      </c>
      <c r="E47">
        <v>7919</v>
      </c>
      <c r="F47">
        <v>321</v>
      </c>
      <c r="G47">
        <v>317</v>
      </c>
      <c r="H47">
        <v>311</v>
      </c>
      <c r="I47">
        <v>0</v>
      </c>
      <c r="J47">
        <v>6</v>
      </c>
      <c r="K47">
        <v>4</v>
      </c>
      <c r="L47">
        <v>62</v>
      </c>
      <c r="M47">
        <v>16</v>
      </c>
      <c r="N47">
        <v>40</v>
      </c>
      <c r="O47">
        <v>6</v>
      </c>
      <c r="P47">
        <v>0</v>
      </c>
      <c r="Q47">
        <v>0</v>
      </c>
    </row>
    <row r="48" spans="1:17">
      <c r="A48" s="3" t="str">
        <f>"143203"</f>
        <v>143203</v>
      </c>
      <c r="B48" s="3" t="s">
        <v>63</v>
      </c>
      <c r="C48">
        <v>4374</v>
      </c>
      <c r="D48">
        <v>3560</v>
      </c>
      <c r="E48">
        <v>3408</v>
      </c>
      <c r="F48">
        <v>152</v>
      </c>
      <c r="G48">
        <v>150</v>
      </c>
      <c r="H48">
        <v>141</v>
      </c>
      <c r="I48">
        <v>0</v>
      </c>
      <c r="J48">
        <v>9</v>
      </c>
      <c r="K48">
        <v>2</v>
      </c>
      <c r="L48">
        <v>24</v>
      </c>
      <c r="M48">
        <v>2</v>
      </c>
      <c r="N48">
        <v>13</v>
      </c>
      <c r="O48">
        <v>9</v>
      </c>
      <c r="P48">
        <v>0</v>
      </c>
      <c r="Q48">
        <v>0</v>
      </c>
    </row>
    <row r="49" spans="1:17">
      <c r="A49" s="3" t="str">
        <f>"143204"</f>
        <v>143204</v>
      </c>
      <c r="B49" s="3" t="s">
        <v>64</v>
      </c>
      <c r="C49">
        <v>9695</v>
      </c>
      <c r="D49">
        <v>7749</v>
      </c>
      <c r="E49">
        <v>7516</v>
      </c>
      <c r="F49">
        <v>233</v>
      </c>
      <c r="G49">
        <v>233</v>
      </c>
      <c r="H49">
        <v>213</v>
      </c>
      <c r="I49">
        <v>0</v>
      </c>
      <c r="J49">
        <v>20</v>
      </c>
      <c r="K49">
        <v>0</v>
      </c>
      <c r="L49">
        <v>84</v>
      </c>
      <c r="M49">
        <v>8</v>
      </c>
      <c r="N49">
        <v>56</v>
      </c>
      <c r="O49">
        <v>20</v>
      </c>
      <c r="P49">
        <v>0</v>
      </c>
      <c r="Q49">
        <v>0</v>
      </c>
    </row>
    <row r="50" spans="1:17">
      <c r="A50" s="3" t="str">
        <f>"143205"</f>
        <v>143205</v>
      </c>
      <c r="B50" s="3" t="s">
        <v>65</v>
      </c>
      <c r="C50">
        <v>25283</v>
      </c>
      <c r="D50">
        <v>19682</v>
      </c>
      <c r="E50">
        <v>19019</v>
      </c>
      <c r="F50">
        <v>663</v>
      </c>
      <c r="G50">
        <v>659</v>
      </c>
      <c r="H50">
        <v>617</v>
      </c>
      <c r="I50">
        <v>0</v>
      </c>
      <c r="J50">
        <v>42</v>
      </c>
      <c r="K50">
        <v>4</v>
      </c>
      <c r="L50">
        <v>302</v>
      </c>
      <c r="M50">
        <v>65</v>
      </c>
      <c r="N50">
        <v>195</v>
      </c>
      <c r="O50">
        <v>42</v>
      </c>
      <c r="P50">
        <v>0</v>
      </c>
      <c r="Q50">
        <v>0</v>
      </c>
    </row>
    <row r="51" spans="1:17">
      <c r="A51" s="3" t="str">
        <f>"143206"</f>
        <v>143206</v>
      </c>
      <c r="B51" s="3" t="s">
        <v>66</v>
      </c>
      <c r="C51">
        <v>23250</v>
      </c>
      <c r="D51">
        <v>18087</v>
      </c>
      <c r="E51">
        <v>17826</v>
      </c>
      <c r="F51">
        <v>261</v>
      </c>
      <c r="G51">
        <v>261</v>
      </c>
      <c r="H51">
        <v>245</v>
      </c>
      <c r="I51">
        <v>0</v>
      </c>
      <c r="J51">
        <v>16</v>
      </c>
      <c r="K51">
        <v>0</v>
      </c>
      <c r="L51">
        <v>149</v>
      </c>
      <c r="M51">
        <v>18</v>
      </c>
      <c r="N51">
        <v>115</v>
      </c>
      <c r="O51">
        <v>16</v>
      </c>
      <c r="P51">
        <v>0</v>
      </c>
      <c r="Q51">
        <v>0</v>
      </c>
    </row>
    <row r="52" spans="1:17">
      <c r="A52" s="3" t="str">
        <f>"143207"</f>
        <v>143207</v>
      </c>
      <c r="B52" s="3" t="s">
        <v>67</v>
      </c>
      <c r="C52">
        <v>17808</v>
      </c>
      <c r="D52">
        <v>13805</v>
      </c>
      <c r="E52">
        <v>13444</v>
      </c>
      <c r="F52">
        <v>361</v>
      </c>
      <c r="G52">
        <v>361</v>
      </c>
      <c r="H52">
        <v>355</v>
      </c>
      <c r="I52">
        <v>0</v>
      </c>
      <c r="J52">
        <v>6</v>
      </c>
      <c r="K52">
        <v>0</v>
      </c>
      <c r="L52">
        <v>83</v>
      </c>
      <c r="M52">
        <v>20</v>
      </c>
      <c r="N52">
        <v>57</v>
      </c>
      <c r="O52">
        <v>6</v>
      </c>
      <c r="P52">
        <v>0</v>
      </c>
      <c r="Q52">
        <v>0</v>
      </c>
    </row>
    <row r="53" spans="1:17">
      <c r="A53" s="3" t="s">
        <v>68</v>
      </c>
      <c r="B53" s="3"/>
      <c r="C53" s="3">
        <f>C54+C55+C56+C57+C58+C59+C60+C61+C62+C63+C64+C65</f>
        <v>234134</v>
      </c>
      <c r="D53" s="3">
        <f t="shared" ref="D53:Q53" si="7">D54+D55+D56+D57+D58+D59+D60+D61+D62+D63+D64+D65</f>
        <v>180405</v>
      </c>
      <c r="E53" s="3">
        <f t="shared" si="7"/>
        <v>177923</v>
      </c>
      <c r="F53" s="3">
        <f t="shared" si="7"/>
        <v>2482</v>
      </c>
      <c r="G53" s="3">
        <f t="shared" si="7"/>
        <v>2474</v>
      </c>
      <c r="H53" s="3">
        <f t="shared" si="7"/>
        <v>2248</v>
      </c>
      <c r="I53" s="3">
        <f t="shared" si="7"/>
        <v>7</v>
      </c>
      <c r="J53" s="3">
        <f t="shared" si="7"/>
        <v>219</v>
      </c>
      <c r="K53" s="3">
        <f t="shared" si="7"/>
        <v>8</v>
      </c>
      <c r="L53" s="3">
        <f t="shared" si="7"/>
        <v>1427</v>
      </c>
      <c r="M53" s="3">
        <f t="shared" si="7"/>
        <v>220</v>
      </c>
      <c r="N53" s="3">
        <f t="shared" si="7"/>
        <v>988</v>
      </c>
      <c r="O53" s="3">
        <f t="shared" si="7"/>
        <v>219</v>
      </c>
      <c r="P53" s="3">
        <f t="shared" si="7"/>
        <v>0</v>
      </c>
      <c r="Q53" s="3">
        <f t="shared" si="7"/>
        <v>0</v>
      </c>
    </row>
    <row r="54" spans="1:17">
      <c r="A54" s="3" t="str">
        <f>"143401"</f>
        <v>143401</v>
      </c>
      <c r="B54" s="3" t="s">
        <v>69</v>
      </c>
      <c r="C54">
        <v>22578</v>
      </c>
      <c r="D54">
        <v>17265</v>
      </c>
      <c r="E54">
        <v>17068</v>
      </c>
      <c r="F54">
        <v>197</v>
      </c>
      <c r="G54">
        <v>196</v>
      </c>
      <c r="H54">
        <v>182</v>
      </c>
      <c r="I54">
        <v>0</v>
      </c>
      <c r="J54">
        <v>14</v>
      </c>
      <c r="K54">
        <v>1</v>
      </c>
      <c r="L54">
        <v>127</v>
      </c>
      <c r="M54">
        <v>19</v>
      </c>
      <c r="N54">
        <v>94</v>
      </c>
      <c r="O54">
        <v>14</v>
      </c>
      <c r="P54">
        <v>0</v>
      </c>
      <c r="Q54">
        <v>0</v>
      </c>
    </row>
    <row r="55" spans="1:17">
      <c r="A55" s="3" t="str">
        <f>"143402"</f>
        <v>143402</v>
      </c>
      <c r="B55" s="3" t="s">
        <v>70</v>
      </c>
      <c r="C55">
        <v>31430</v>
      </c>
      <c r="D55">
        <v>23454</v>
      </c>
      <c r="E55">
        <v>23119</v>
      </c>
      <c r="F55">
        <v>335</v>
      </c>
      <c r="G55">
        <v>335</v>
      </c>
      <c r="H55">
        <v>318</v>
      </c>
      <c r="I55">
        <v>0</v>
      </c>
      <c r="J55">
        <v>17</v>
      </c>
      <c r="K55">
        <v>0</v>
      </c>
      <c r="L55">
        <v>169</v>
      </c>
      <c r="M55">
        <v>22</v>
      </c>
      <c r="N55">
        <v>130</v>
      </c>
      <c r="O55">
        <v>17</v>
      </c>
      <c r="P55">
        <v>0</v>
      </c>
      <c r="Q55">
        <v>0</v>
      </c>
    </row>
    <row r="56" spans="1:17">
      <c r="A56" s="3" t="str">
        <f>"143403"</f>
        <v>143403</v>
      </c>
      <c r="B56" s="3" t="s">
        <v>71</v>
      </c>
      <c r="C56">
        <v>33552</v>
      </c>
      <c r="D56">
        <v>24604</v>
      </c>
      <c r="E56">
        <v>24228</v>
      </c>
      <c r="F56">
        <v>376</v>
      </c>
      <c r="G56">
        <v>375</v>
      </c>
      <c r="H56">
        <v>366</v>
      </c>
      <c r="I56">
        <v>0</v>
      </c>
      <c r="J56">
        <v>9</v>
      </c>
      <c r="K56">
        <v>1</v>
      </c>
      <c r="L56">
        <v>165</v>
      </c>
      <c r="M56">
        <v>14</v>
      </c>
      <c r="N56">
        <v>142</v>
      </c>
      <c r="O56">
        <v>9</v>
      </c>
      <c r="P56">
        <v>0</v>
      </c>
      <c r="Q56">
        <v>0</v>
      </c>
    </row>
    <row r="57" spans="1:17">
      <c r="A57" s="3" t="str">
        <f>"143404"</f>
        <v>143404</v>
      </c>
      <c r="B57" s="3" t="s">
        <v>72</v>
      </c>
      <c r="C57">
        <v>16907</v>
      </c>
      <c r="D57">
        <v>13599</v>
      </c>
      <c r="E57">
        <v>13440</v>
      </c>
      <c r="F57">
        <v>159</v>
      </c>
      <c r="G57">
        <v>158</v>
      </c>
      <c r="H57">
        <v>132</v>
      </c>
      <c r="I57">
        <v>1</v>
      </c>
      <c r="J57">
        <v>25</v>
      </c>
      <c r="K57">
        <v>1</v>
      </c>
      <c r="L57">
        <v>137</v>
      </c>
      <c r="M57">
        <v>16</v>
      </c>
      <c r="N57">
        <v>96</v>
      </c>
      <c r="O57">
        <v>25</v>
      </c>
      <c r="P57">
        <v>0</v>
      </c>
      <c r="Q57">
        <v>0</v>
      </c>
    </row>
    <row r="58" spans="1:17">
      <c r="A58" s="3" t="str">
        <f>"143405"</f>
        <v>143405</v>
      </c>
      <c r="B58" s="3" t="s">
        <v>73</v>
      </c>
      <c r="C58">
        <v>7925</v>
      </c>
      <c r="D58">
        <v>6095</v>
      </c>
      <c r="E58">
        <v>6015</v>
      </c>
      <c r="F58">
        <v>80</v>
      </c>
      <c r="G58">
        <v>79</v>
      </c>
      <c r="H58">
        <v>79</v>
      </c>
      <c r="I58">
        <v>0</v>
      </c>
      <c r="J58">
        <v>0</v>
      </c>
      <c r="K58">
        <v>1</v>
      </c>
      <c r="L58">
        <v>35</v>
      </c>
      <c r="M58">
        <v>16</v>
      </c>
      <c r="N58">
        <v>19</v>
      </c>
      <c r="O58">
        <v>0</v>
      </c>
      <c r="P58">
        <v>0</v>
      </c>
      <c r="Q58">
        <v>0</v>
      </c>
    </row>
    <row r="59" spans="1:17">
      <c r="A59" s="3" t="str">
        <f>"143406"</f>
        <v>143406</v>
      </c>
      <c r="B59" s="3" t="s">
        <v>74</v>
      </c>
      <c r="C59">
        <v>7631</v>
      </c>
      <c r="D59">
        <v>6148</v>
      </c>
      <c r="E59">
        <v>5974</v>
      </c>
      <c r="F59">
        <v>174</v>
      </c>
      <c r="G59">
        <v>174</v>
      </c>
      <c r="H59">
        <v>159</v>
      </c>
      <c r="I59">
        <v>0</v>
      </c>
      <c r="J59">
        <v>15</v>
      </c>
      <c r="K59">
        <v>0</v>
      </c>
      <c r="L59">
        <v>56</v>
      </c>
      <c r="M59">
        <v>7</v>
      </c>
      <c r="N59">
        <v>34</v>
      </c>
      <c r="O59">
        <v>15</v>
      </c>
      <c r="P59">
        <v>0</v>
      </c>
      <c r="Q59">
        <v>0</v>
      </c>
    </row>
    <row r="60" spans="1:17">
      <c r="A60" s="3" t="str">
        <f>"143407"</f>
        <v>143407</v>
      </c>
      <c r="B60" s="3" t="s">
        <v>75</v>
      </c>
      <c r="C60">
        <v>9752</v>
      </c>
      <c r="D60">
        <v>7516</v>
      </c>
      <c r="E60">
        <v>7376</v>
      </c>
      <c r="F60">
        <v>140</v>
      </c>
      <c r="G60">
        <v>139</v>
      </c>
      <c r="H60">
        <v>138</v>
      </c>
      <c r="I60">
        <v>0</v>
      </c>
      <c r="J60">
        <v>1</v>
      </c>
      <c r="K60">
        <v>1</v>
      </c>
      <c r="L60">
        <v>51</v>
      </c>
      <c r="M60">
        <v>17</v>
      </c>
      <c r="N60">
        <v>33</v>
      </c>
      <c r="O60">
        <v>1</v>
      </c>
      <c r="P60">
        <v>0</v>
      </c>
      <c r="Q60">
        <v>0</v>
      </c>
    </row>
    <row r="61" spans="1:17">
      <c r="A61" s="3" t="str">
        <f>"143408"</f>
        <v>143408</v>
      </c>
      <c r="B61" s="3" t="s">
        <v>76</v>
      </c>
      <c r="C61">
        <v>6196</v>
      </c>
      <c r="D61">
        <v>4814</v>
      </c>
      <c r="E61">
        <v>4749</v>
      </c>
      <c r="F61">
        <v>65</v>
      </c>
      <c r="G61">
        <v>65</v>
      </c>
      <c r="H61">
        <v>63</v>
      </c>
      <c r="I61">
        <v>0</v>
      </c>
      <c r="J61">
        <v>2</v>
      </c>
      <c r="K61">
        <v>0</v>
      </c>
      <c r="L61">
        <v>27</v>
      </c>
      <c r="M61">
        <v>3</v>
      </c>
      <c r="N61">
        <v>22</v>
      </c>
      <c r="O61">
        <v>2</v>
      </c>
      <c r="P61">
        <v>0</v>
      </c>
      <c r="Q61">
        <v>0</v>
      </c>
    </row>
    <row r="62" spans="1:17">
      <c r="A62" s="3" t="str">
        <f>"143409"</f>
        <v>143409</v>
      </c>
      <c r="B62" s="3" t="s">
        <v>77</v>
      </c>
      <c r="C62">
        <v>25878</v>
      </c>
      <c r="D62">
        <v>19447</v>
      </c>
      <c r="E62">
        <v>19026</v>
      </c>
      <c r="F62">
        <v>421</v>
      </c>
      <c r="G62">
        <v>420</v>
      </c>
      <c r="H62">
        <v>397</v>
      </c>
      <c r="I62">
        <v>0</v>
      </c>
      <c r="J62">
        <v>23</v>
      </c>
      <c r="K62">
        <v>1</v>
      </c>
      <c r="L62">
        <v>123</v>
      </c>
      <c r="M62">
        <v>28</v>
      </c>
      <c r="N62">
        <v>72</v>
      </c>
      <c r="O62">
        <v>23</v>
      </c>
      <c r="P62">
        <v>0</v>
      </c>
      <c r="Q62">
        <v>0</v>
      </c>
    </row>
    <row r="63" spans="1:17">
      <c r="A63" s="3" t="str">
        <f>"143410"</f>
        <v>143410</v>
      </c>
      <c r="B63" s="3" t="s">
        <v>78</v>
      </c>
      <c r="C63">
        <v>2845</v>
      </c>
      <c r="D63">
        <v>2329</v>
      </c>
      <c r="E63">
        <v>2225</v>
      </c>
      <c r="F63">
        <v>104</v>
      </c>
      <c r="G63">
        <v>104</v>
      </c>
      <c r="H63">
        <v>95</v>
      </c>
      <c r="I63">
        <v>0</v>
      </c>
      <c r="J63">
        <v>9</v>
      </c>
      <c r="K63">
        <v>0</v>
      </c>
      <c r="L63">
        <v>30</v>
      </c>
      <c r="M63">
        <v>6</v>
      </c>
      <c r="N63">
        <v>15</v>
      </c>
      <c r="O63">
        <v>9</v>
      </c>
      <c r="P63">
        <v>0</v>
      </c>
      <c r="Q63">
        <v>0</v>
      </c>
    </row>
    <row r="64" spans="1:17">
      <c r="A64" s="3" t="str">
        <f>"143411"</f>
        <v>143411</v>
      </c>
      <c r="B64" s="3" t="s">
        <v>79</v>
      </c>
      <c r="C64">
        <v>19770</v>
      </c>
      <c r="D64">
        <v>15513</v>
      </c>
      <c r="E64">
        <v>15400</v>
      </c>
      <c r="F64">
        <v>113</v>
      </c>
      <c r="G64">
        <v>113</v>
      </c>
      <c r="H64">
        <v>85</v>
      </c>
      <c r="I64">
        <v>6</v>
      </c>
      <c r="J64">
        <v>22</v>
      </c>
      <c r="K64">
        <v>0</v>
      </c>
      <c r="L64">
        <v>109</v>
      </c>
      <c r="M64">
        <v>21</v>
      </c>
      <c r="N64">
        <v>66</v>
      </c>
      <c r="O64">
        <v>22</v>
      </c>
      <c r="P64">
        <v>0</v>
      </c>
      <c r="Q64">
        <v>0</v>
      </c>
    </row>
    <row r="65" spans="1:17">
      <c r="A65" s="3" t="str">
        <f>"143412"</f>
        <v>143412</v>
      </c>
      <c r="B65" s="3" t="s">
        <v>80</v>
      </c>
      <c r="C65">
        <v>49670</v>
      </c>
      <c r="D65">
        <v>39621</v>
      </c>
      <c r="E65">
        <v>39303</v>
      </c>
      <c r="F65">
        <v>318</v>
      </c>
      <c r="G65">
        <v>316</v>
      </c>
      <c r="H65">
        <v>234</v>
      </c>
      <c r="I65">
        <v>0</v>
      </c>
      <c r="J65">
        <v>82</v>
      </c>
      <c r="K65">
        <v>2</v>
      </c>
      <c r="L65">
        <v>398</v>
      </c>
      <c r="M65">
        <v>51</v>
      </c>
      <c r="N65">
        <v>265</v>
      </c>
      <c r="O65">
        <v>82</v>
      </c>
      <c r="P65">
        <v>0</v>
      </c>
      <c r="Q65">
        <v>0</v>
      </c>
    </row>
    <row r="66" spans="1:17">
      <c r="A66" s="3" t="s">
        <v>81</v>
      </c>
      <c r="B66" s="3"/>
      <c r="C66" s="3">
        <f>C67+C68+C69+C70+C71+C72+C73+C74+C75+C76+C77+C78+C79+C80+C81+C82+C83+C84</f>
        <v>1629037</v>
      </c>
      <c r="D66" s="3">
        <f t="shared" ref="D66:Q66" si="8">D67+D68+D69+D70+D71+D72+D73+D74+D75+D76+D77+D78+D79+D80+D81+D82+D83+D84</f>
        <v>1314428</v>
      </c>
      <c r="E66" s="3">
        <f t="shared" si="8"/>
        <v>1299662</v>
      </c>
      <c r="F66" s="3">
        <f t="shared" si="8"/>
        <v>14766</v>
      </c>
      <c r="G66" s="3">
        <f t="shared" si="8"/>
        <v>14541</v>
      </c>
      <c r="H66" s="3">
        <f t="shared" si="8"/>
        <v>13714</v>
      </c>
      <c r="I66" s="3">
        <f t="shared" si="8"/>
        <v>4</v>
      </c>
      <c r="J66" s="3">
        <f t="shared" si="8"/>
        <v>823</v>
      </c>
      <c r="K66" s="3">
        <f t="shared" si="8"/>
        <v>227</v>
      </c>
      <c r="L66" s="3">
        <f t="shared" si="8"/>
        <v>21798</v>
      </c>
      <c r="M66" s="3">
        <f t="shared" si="8"/>
        <v>2197</v>
      </c>
      <c r="N66" s="3">
        <f t="shared" si="8"/>
        <v>18778</v>
      </c>
      <c r="O66" s="3">
        <f t="shared" si="8"/>
        <v>823</v>
      </c>
      <c r="P66" s="3">
        <f t="shared" si="8"/>
        <v>2</v>
      </c>
      <c r="Q66" s="3">
        <f t="shared" si="8"/>
        <v>0</v>
      </c>
    </row>
    <row r="67" spans="1:17">
      <c r="A67" s="3" t="str">
        <f>"146502"</f>
        <v>146502</v>
      </c>
      <c r="B67" s="3" t="s">
        <v>82</v>
      </c>
      <c r="C67">
        <v>115732</v>
      </c>
      <c r="D67">
        <v>91596</v>
      </c>
      <c r="E67">
        <v>90804</v>
      </c>
      <c r="F67">
        <v>792</v>
      </c>
      <c r="G67">
        <v>787</v>
      </c>
      <c r="H67">
        <v>731</v>
      </c>
      <c r="I67">
        <v>0</v>
      </c>
      <c r="J67">
        <v>56</v>
      </c>
      <c r="K67">
        <v>5</v>
      </c>
      <c r="L67">
        <v>1426</v>
      </c>
      <c r="M67">
        <v>105</v>
      </c>
      <c r="N67">
        <v>1265</v>
      </c>
      <c r="O67">
        <v>56</v>
      </c>
      <c r="P67">
        <v>0</v>
      </c>
      <c r="Q67">
        <v>0</v>
      </c>
    </row>
    <row r="68" spans="1:17">
      <c r="A68" s="3" t="str">
        <f>"146503"</f>
        <v>146503</v>
      </c>
      <c r="B68" s="3" t="s">
        <v>83</v>
      </c>
      <c r="C68">
        <v>112092</v>
      </c>
      <c r="D68">
        <v>80929</v>
      </c>
      <c r="E68">
        <v>80198</v>
      </c>
      <c r="F68">
        <v>731</v>
      </c>
      <c r="G68">
        <v>725</v>
      </c>
      <c r="H68">
        <v>704</v>
      </c>
      <c r="I68">
        <v>0</v>
      </c>
      <c r="J68">
        <v>21</v>
      </c>
      <c r="K68">
        <v>6</v>
      </c>
      <c r="L68">
        <v>800</v>
      </c>
      <c r="M68">
        <v>66</v>
      </c>
      <c r="N68">
        <v>713</v>
      </c>
      <c r="O68">
        <v>21</v>
      </c>
      <c r="P68">
        <v>0</v>
      </c>
      <c r="Q68">
        <v>0</v>
      </c>
    </row>
    <row r="69" spans="1:17">
      <c r="A69" s="3" t="str">
        <f>"146504"</f>
        <v>146504</v>
      </c>
      <c r="B69" s="3" t="s">
        <v>84</v>
      </c>
      <c r="C69">
        <v>123079</v>
      </c>
      <c r="D69">
        <v>101881</v>
      </c>
      <c r="E69">
        <v>100929</v>
      </c>
      <c r="F69">
        <v>952</v>
      </c>
      <c r="G69">
        <v>927</v>
      </c>
      <c r="H69">
        <v>867</v>
      </c>
      <c r="I69">
        <v>0</v>
      </c>
      <c r="J69">
        <v>60</v>
      </c>
      <c r="K69">
        <v>25</v>
      </c>
      <c r="L69">
        <v>1931</v>
      </c>
      <c r="M69">
        <v>223</v>
      </c>
      <c r="N69">
        <v>1648</v>
      </c>
      <c r="O69">
        <v>60</v>
      </c>
      <c r="P69">
        <v>0</v>
      </c>
      <c r="Q69">
        <v>0</v>
      </c>
    </row>
    <row r="70" spans="1:17">
      <c r="A70" s="3" t="str">
        <f>"146505"</f>
        <v>146505</v>
      </c>
      <c r="B70" s="3" t="s">
        <v>85</v>
      </c>
      <c r="C70">
        <v>200254</v>
      </c>
      <c r="D70">
        <v>165848</v>
      </c>
      <c r="E70">
        <v>163782</v>
      </c>
      <c r="F70">
        <v>2066</v>
      </c>
      <c r="G70">
        <v>2030</v>
      </c>
      <c r="H70">
        <v>1941</v>
      </c>
      <c r="I70">
        <v>0</v>
      </c>
      <c r="J70">
        <v>89</v>
      </c>
      <c r="K70">
        <v>36</v>
      </c>
      <c r="L70">
        <v>2948</v>
      </c>
      <c r="M70">
        <v>277</v>
      </c>
      <c r="N70">
        <v>2582</v>
      </c>
      <c r="O70">
        <v>89</v>
      </c>
      <c r="P70">
        <v>0</v>
      </c>
      <c r="Q70">
        <v>0</v>
      </c>
    </row>
    <row r="71" spans="1:17">
      <c r="A71" s="3" t="str">
        <f>"146506"</f>
        <v>146506</v>
      </c>
      <c r="B71" s="3" t="s">
        <v>86</v>
      </c>
      <c r="C71">
        <v>74250</v>
      </c>
      <c r="D71">
        <v>61504</v>
      </c>
      <c r="E71">
        <v>60849</v>
      </c>
      <c r="F71">
        <v>655</v>
      </c>
      <c r="G71">
        <v>648</v>
      </c>
      <c r="H71">
        <v>627</v>
      </c>
      <c r="I71">
        <v>0</v>
      </c>
      <c r="J71">
        <v>21</v>
      </c>
      <c r="K71">
        <v>7</v>
      </c>
      <c r="L71">
        <v>1216</v>
      </c>
      <c r="M71">
        <v>114</v>
      </c>
      <c r="N71">
        <v>1081</v>
      </c>
      <c r="O71">
        <v>21</v>
      </c>
      <c r="P71">
        <v>0</v>
      </c>
      <c r="Q71">
        <v>0</v>
      </c>
    </row>
    <row r="72" spans="1:17">
      <c r="A72" s="3" t="str">
        <f>"146507"</f>
        <v>146507</v>
      </c>
      <c r="B72" s="3" t="s">
        <v>87</v>
      </c>
      <c r="C72">
        <v>166925</v>
      </c>
      <c r="D72">
        <v>137785</v>
      </c>
      <c r="E72">
        <v>137013</v>
      </c>
      <c r="F72">
        <v>772</v>
      </c>
      <c r="G72">
        <v>749</v>
      </c>
      <c r="H72">
        <v>701</v>
      </c>
      <c r="I72">
        <v>1</v>
      </c>
      <c r="J72">
        <v>47</v>
      </c>
      <c r="K72">
        <v>24</v>
      </c>
      <c r="L72">
        <v>2167</v>
      </c>
      <c r="M72">
        <v>192</v>
      </c>
      <c r="N72">
        <v>1928</v>
      </c>
      <c r="O72">
        <v>47</v>
      </c>
      <c r="P72">
        <v>1</v>
      </c>
      <c r="Q72">
        <v>0</v>
      </c>
    </row>
    <row r="73" spans="1:17">
      <c r="A73" s="3" t="str">
        <f>"146508"</f>
        <v>146508</v>
      </c>
      <c r="B73" s="3" t="s">
        <v>88</v>
      </c>
      <c r="C73">
        <v>57726</v>
      </c>
      <c r="D73">
        <v>48116</v>
      </c>
      <c r="E73">
        <v>47708</v>
      </c>
      <c r="F73">
        <v>408</v>
      </c>
      <c r="G73">
        <v>399</v>
      </c>
      <c r="H73">
        <v>360</v>
      </c>
      <c r="I73">
        <v>0</v>
      </c>
      <c r="J73">
        <v>39</v>
      </c>
      <c r="K73">
        <v>9</v>
      </c>
      <c r="L73">
        <v>821</v>
      </c>
      <c r="M73">
        <v>93</v>
      </c>
      <c r="N73">
        <v>689</v>
      </c>
      <c r="O73">
        <v>39</v>
      </c>
      <c r="P73">
        <v>0</v>
      </c>
      <c r="Q73">
        <v>0</v>
      </c>
    </row>
    <row r="74" spans="1:17">
      <c r="A74" s="3" t="str">
        <f>"146509"</f>
        <v>146509</v>
      </c>
      <c r="B74" s="3" t="s">
        <v>89</v>
      </c>
      <c r="C74">
        <v>22411</v>
      </c>
      <c r="D74">
        <v>17864</v>
      </c>
      <c r="E74">
        <v>17597</v>
      </c>
      <c r="F74">
        <v>267</v>
      </c>
      <c r="G74">
        <v>266</v>
      </c>
      <c r="H74">
        <v>246</v>
      </c>
      <c r="I74">
        <v>0</v>
      </c>
      <c r="J74">
        <v>20</v>
      </c>
      <c r="K74">
        <v>1</v>
      </c>
      <c r="L74">
        <v>246</v>
      </c>
      <c r="M74">
        <v>28</v>
      </c>
      <c r="N74">
        <v>198</v>
      </c>
      <c r="O74">
        <v>20</v>
      </c>
      <c r="P74">
        <v>0</v>
      </c>
      <c r="Q74">
        <v>0</v>
      </c>
    </row>
    <row r="75" spans="1:17">
      <c r="A75" s="3" t="str">
        <f>"146510"</f>
        <v>146510</v>
      </c>
      <c r="B75" s="3" t="s">
        <v>90</v>
      </c>
      <c r="C75">
        <v>101286</v>
      </c>
      <c r="D75">
        <v>86597</v>
      </c>
      <c r="E75">
        <v>85375</v>
      </c>
      <c r="F75">
        <v>1222</v>
      </c>
      <c r="G75">
        <v>1187</v>
      </c>
      <c r="H75">
        <v>1139</v>
      </c>
      <c r="I75">
        <v>1</v>
      </c>
      <c r="J75">
        <v>47</v>
      </c>
      <c r="K75">
        <v>35</v>
      </c>
      <c r="L75">
        <v>2085</v>
      </c>
      <c r="M75">
        <v>184</v>
      </c>
      <c r="N75">
        <v>1854</v>
      </c>
      <c r="O75">
        <v>47</v>
      </c>
      <c r="P75">
        <v>0</v>
      </c>
      <c r="Q75">
        <v>0</v>
      </c>
    </row>
    <row r="76" spans="1:17">
      <c r="A76" s="3" t="str">
        <f>"146511"</f>
        <v>146511</v>
      </c>
      <c r="B76" s="3" t="s">
        <v>91</v>
      </c>
      <c r="C76">
        <v>116123</v>
      </c>
      <c r="D76">
        <v>95088</v>
      </c>
      <c r="E76">
        <v>94650</v>
      </c>
      <c r="F76">
        <v>438</v>
      </c>
      <c r="G76">
        <v>437</v>
      </c>
      <c r="H76">
        <v>408</v>
      </c>
      <c r="I76">
        <v>1</v>
      </c>
      <c r="J76">
        <v>28</v>
      </c>
      <c r="K76">
        <v>1</v>
      </c>
      <c r="L76">
        <v>1494</v>
      </c>
      <c r="M76">
        <v>125</v>
      </c>
      <c r="N76">
        <v>1341</v>
      </c>
      <c r="O76">
        <v>28</v>
      </c>
      <c r="P76">
        <v>0</v>
      </c>
      <c r="Q76">
        <v>0</v>
      </c>
    </row>
    <row r="77" spans="1:17">
      <c r="A77" s="3" t="str">
        <f>"146512"</f>
        <v>146512</v>
      </c>
      <c r="B77" s="3" t="s">
        <v>92</v>
      </c>
      <c r="C77">
        <v>55148</v>
      </c>
      <c r="D77">
        <v>42039</v>
      </c>
      <c r="E77">
        <v>41397</v>
      </c>
      <c r="F77">
        <v>642</v>
      </c>
      <c r="G77">
        <v>641</v>
      </c>
      <c r="H77">
        <v>592</v>
      </c>
      <c r="I77">
        <v>0</v>
      </c>
      <c r="J77">
        <v>49</v>
      </c>
      <c r="K77">
        <v>1</v>
      </c>
      <c r="L77">
        <v>609</v>
      </c>
      <c r="M77">
        <v>48</v>
      </c>
      <c r="N77">
        <v>512</v>
      </c>
      <c r="O77">
        <v>49</v>
      </c>
      <c r="P77">
        <v>0</v>
      </c>
      <c r="Q77">
        <v>0</v>
      </c>
    </row>
    <row r="78" spans="1:17">
      <c r="A78" s="3" t="str">
        <f>"146513"</f>
        <v>146513</v>
      </c>
      <c r="B78" s="3" t="s">
        <v>93</v>
      </c>
      <c r="C78">
        <v>139622</v>
      </c>
      <c r="D78">
        <v>110603</v>
      </c>
      <c r="E78">
        <v>109083</v>
      </c>
      <c r="F78">
        <v>1520</v>
      </c>
      <c r="G78">
        <v>1493</v>
      </c>
      <c r="H78">
        <v>1393</v>
      </c>
      <c r="I78">
        <v>1</v>
      </c>
      <c r="J78">
        <v>99</v>
      </c>
      <c r="K78">
        <v>28</v>
      </c>
      <c r="L78">
        <v>1625</v>
      </c>
      <c r="M78">
        <v>120</v>
      </c>
      <c r="N78">
        <v>1406</v>
      </c>
      <c r="O78">
        <v>99</v>
      </c>
      <c r="P78">
        <v>1</v>
      </c>
      <c r="Q78">
        <v>0</v>
      </c>
    </row>
    <row r="79" spans="1:17">
      <c r="A79" s="3" t="str">
        <f>"146514"</f>
        <v>146514</v>
      </c>
      <c r="B79" s="3" t="s">
        <v>94</v>
      </c>
      <c r="C79">
        <v>72298</v>
      </c>
      <c r="D79">
        <v>56549</v>
      </c>
      <c r="E79">
        <v>55725</v>
      </c>
      <c r="F79">
        <v>824</v>
      </c>
      <c r="G79">
        <v>817</v>
      </c>
      <c r="H79">
        <v>764</v>
      </c>
      <c r="I79">
        <v>0</v>
      </c>
      <c r="J79">
        <v>53</v>
      </c>
      <c r="K79">
        <v>7</v>
      </c>
      <c r="L79">
        <v>768</v>
      </c>
      <c r="M79">
        <v>277</v>
      </c>
      <c r="N79">
        <v>438</v>
      </c>
      <c r="O79">
        <v>53</v>
      </c>
      <c r="P79">
        <v>0</v>
      </c>
      <c r="Q79">
        <v>0</v>
      </c>
    </row>
    <row r="80" spans="1:17">
      <c r="A80" s="3" t="str">
        <f>"146515"</f>
        <v>146515</v>
      </c>
      <c r="B80" s="3" t="s">
        <v>95</v>
      </c>
      <c r="C80">
        <v>23490</v>
      </c>
      <c r="D80">
        <v>18230</v>
      </c>
      <c r="E80">
        <v>17640</v>
      </c>
      <c r="F80">
        <v>590</v>
      </c>
      <c r="G80">
        <v>588</v>
      </c>
      <c r="H80">
        <v>559</v>
      </c>
      <c r="I80">
        <v>0</v>
      </c>
      <c r="J80">
        <v>29</v>
      </c>
      <c r="K80">
        <v>2</v>
      </c>
      <c r="L80">
        <v>163</v>
      </c>
      <c r="M80">
        <v>18</v>
      </c>
      <c r="N80">
        <v>116</v>
      </c>
      <c r="O80">
        <v>29</v>
      </c>
      <c r="P80">
        <v>0</v>
      </c>
      <c r="Q80">
        <v>0</v>
      </c>
    </row>
    <row r="81" spans="1:17">
      <c r="A81" s="3" t="str">
        <f>"146516"</f>
        <v>146516</v>
      </c>
      <c r="B81" s="3" t="s">
        <v>96</v>
      </c>
      <c r="C81">
        <v>35931</v>
      </c>
      <c r="D81">
        <v>25278</v>
      </c>
      <c r="E81">
        <v>24731</v>
      </c>
      <c r="F81">
        <v>547</v>
      </c>
      <c r="G81">
        <v>535</v>
      </c>
      <c r="H81">
        <v>505</v>
      </c>
      <c r="I81">
        <v>0</v>
      </c>
      <c r="J81">
        <v>30</v>
      </c>
      <c r="K81">
        <v>12</v>
      </c>
      <c r="L81">
        <v>230</v>
      </c>
      <c r="M81">
        <v>28</v>
      </c>
      <c r="N81">
        <v>172</v>
      </c>
      <c r="O81">
        <v>30</v>
      </c>
      <c r="P81">
        <v>0</v>
      </c>
      <c r="Q81">
        <v>0</v>
      </c>
    </row>
    <row r="82" spans="1:17">
      <c r="A82" s="3" t="str">
        <f>"146517"</f>
        <v>146517</v>
      </c>
      <c r="B82" s="3" t="s">
        <v>97</v>
      </c>
      <c r="C82">
        <v>38790</v>
      </c>
      <c r="D82">
        <v>30567</v>
      </c>
      <c r="E82">
        <v>29968</v>
      </c>
      <c r="F82">
        <v>599</v>
      </c>
      <c r="G82">
        <v>596</v>
      </c>
      <c r="H82">
        <v>562</v>
      </c>
      <c r="I82">
        <v>0</v>
      </c>
      <c r="J82">
        <v>34</v>
      </c>
      <c r="K82">
        <v>3</v>
      </c>
      <c r="L82">
        <v>491</v>
      </c>
      <c r="M82">
        <v>41</v>
      </c>
      <c r="N82">
        <v>416</v>
      </c>
      <c r="O82">
        <v>34</v>
      </c>
      <c r="P82">
        <v>0</v>
      </c>
      <c r="Q82">
        <v>0</v>
      </c>
    </row>
    <row r="83" spans="1:17">
      <c r="A83" s="3" t="str">
        <f>"146518"</f>
        <v>146518</v>
      </c>
      <c r="B83" s="3" t="s">
        <v>98</v>
      </c>
      <c r="C83">
        <v>125743</v>
      </c>
      <c r="D83">
        <v>104567</v>
      </c>
      <c r="E83">
        <v>103484</v>
      </c>
      <c r="F83">
        <v>1083</v>
      </c>
      <c r="G83">
        <v>1075</v>
      </c>
      <c r="H83">
        <v>998</v>
      </c>
      <c r="I83">
        <v>0</v>
      </c>
      <c r="J83">
        <v>77</v>
      </c>
      <c r="K83">
        <v>8</v>
      </c>
      <c r="L83">
        <v>2035</v>
      </c>
      <c r="M83">
        <v>197</v>
      </c>
      <c r="N83">
        <v>1761</v>
      </c>
      <c r="O83">
        <v>77</v>
      </c>
      <c r="P83">
        <v>0</v>
      </c>
      <c r="Q83">
        <v>0</v>
      </c>
    </row>
    <row r="84" spans="1:17">
      <c r="A84" s="3" t="str">
        <f>"146519"</f>
        <v>146519</v>
      </c>
      <c r="B84" s="3" t="s">
        <v>99</v>
      </c>
      <c r="C84">
        <v>48137</v>
      </c>
      <c r="D84">
        <v>39387</v>
      </c>
      <c r="E84">
        <v>38729</v>
      </c>
      <c r="F84">
        <v>658</v>
      </c>
      <c r="G84">
        <v>641</v>
      </c>
      <c r="H84">
        <v>617</v>
      </c>
      <c r="I84">
        <v>0</v>
      </c>
      <c r="J84">
        <v>24</v>
      </c>
      <c r="K84">
        <v>17</v>
      </c>
      <c r="L84">
        <v>743</v>
      </c>
      <c r="M84">
        <v>61</v>
      </c>
      <c r="N84">
        <v>658</v>
      </c>
      <c r="O84">
        <v>24</v>
      </c>
      <c r="P84">
        <v>0</v>
      </c>
      <c r="Q84">
        <v>0</v>
      </c>
    </row>
    <row r="85" spans="1:17">
      <c r="A85" s="3" t="s">
        <v>100</v>
      </c>
      <c r="B85" s="3"/>
      <c r="C85" s="3">
        <f>C66+C53+C45+C38+C31+C22+C15+C9+C2</f>
        <v>2701844</v>
      </c>
      <c r="D85" s="3">
        <f t="shared" ref="D85:Q85" si="9">D66+D53+D45+D38+D31+D22+D15+D9+D2</f>
        <v>2155181</v>
      </c>
      <c r="E85" s="3">
        <f t="shared" si="9"/>
        <v>2122245</v>
      </c>
      <c r="F85" s="3">
        <f t="shared" si="9"/>
        <v>32936</v>
      </c>
      <c r="G85" s="3">
        <f t="shared" si="9"/>
        <v>32634</v>
      </c>
      <c r="H85" s="3">
        <f t="shared" si="9"/>
        <v>30438</v>
      </c>
      <c r="I85" s="3">
        <f t="shared" si="9"/>
        <v>25</v>
      </c>
      <c r="J85" s="3">
        <f t="shared" si="9"/>
        <v>2171</v>
      </c>
      <c r="K85" s="3">
        <f t="shared" si="9"/>
        <v>309</v>
      </c>
      <c r="L85" s="3">
        <f t="shared" si="9"/>
        <v>30556</v>
      </c>
      <c r="M85" s="3">
        <f t="shared" si="9"/>
        <v>3484</v>
      </c>
      <c r="N85" s="3">
        <f t="shared" si="9"/>
        <v>24901</v>
      </c>
      <c r="O85" s="3">
        <f t="shared" si="9"/>
        <v>2171</v>
      </c>
      <c r="P85" s="3">
        <f t="shared" si="9"/>
        <v>7</v>
      </c>
      <c r="Q85" s="3">
        <f t="shared" si="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Daniel</cp:lastModifiedBy>
  <dcterms:created xsi:type="dcterms:W3CDTF">2018-04-16T08:04:26Z</dcterms:created>
  <dcterms:modified xsi:type="dcterms:W3CDTF">2018-07-19T10:15:35Z</dcterms:modified>
</cp:coreProperties>
</file>